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DieseArbeitsmappe"/>
  <xr:revisionPtr revIDLastSave="0" documentId="13_ncr:1_{2D9F1EB3-1C4F-4538-8A65-68EC9CF14674}" xr6:coauthVersionLast="47" xr6:coauthVersionMax="47" xr10:uidLastSave="{00000000-0000-0000-0000-000000000000}"/>
  <bookViews>
    <workbookView xWindow="827" yWindow="-107" windowWidth="26791" windowHeight="15689" tabRatio="761" xr2:uid="{00000000-000D-0000-FFFF-FFFF00000000}"/>
  </bookViews>
  <sheets>
    <sheet name="Readme" sheetId="2" r:id="rId1"/>
    <sheet name="Enercon" sheetId="18" r:id="rId2"/>
    <sheet name="e.n.o" sheetId="12" r:id="rId3"/>
    <sheet name="Fuhrländer" sheetId="4" r:id="rId4"/>
    <sheet name="Gamesa" sheetId="6" r:id="rId5"/>
    <sheet name="GE" sheetId="8" r:id="rId6"/>
    <sheet name="Nordex" sheetId="1" r:id="rId7"/>
    <sheet name="Senvion" sheetId="5" r:id="rId8"/>
    <sheet name="Siemens-Gamesa" sheetId="20" r:id="rId9"/>
    <sheet name="Siemens" sheetId="7" r:id="rId10"/>
    <sheet name="Vensys" sheetId="11" r:id="rId11"/>
    <sheet name="Vestas" sheetId="9" r:id="rId12"/>
    <sheet name="Ertrag" sheetId="15" r:id="rId13"/>
    <sheet name="RefErtrag 2017" sheetId="17" r:id="rId14"/>
    <sheet name="A k Parameter"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0" i="17" l="1"/>
  <c r="V10" i="17"/>
  <c r="BT50" i="18" l="1"/>
  <c r="N11" i="17" l="1"/>
  <c r="N12" i="17"/>
  <c r="D18" i="17" l="1"/>
  <c r="D50" i="17"/>
  <c r="D49" i="17"/>
  <c r="D48" i="17"/>
  <c r="F12" i="17"/>
  <c r="F20" i="17"/>
  <c r="F28" i="17"/>
  <c r="F36" i="17"/>
  <c r="F44" i="17"/>
  <c r="F13" i="17"/>
  <c r="F21" i="17"/>
  <c r="F37" i="17"/>
  <c r="F45" i="17"/>
  <c r="F8" i="17"/>
  <c r="F14" i="17"/>
  <c r="F22" i="17"/>
  <c r="F30" i="17"/>
  <c r="F38" i="17"/>
  <c r="F47" i="17"/>
  <c r="F24" i="17"/>
  <c r="F40" i="17"/>
  <c r="F11" i="17"/>
  <c r="F35" i="17"/>
  <c r="F29" i="17"/>
  <c r="F46" i="17"/>
  <c r="F31" i="17"/>
  <c r="F15" i="17"/>
  <c r="F23" i="17"/>
  <c r="F39" i="17"/>
  <c r="F16" i="17"/>
  <c r="F32" i="17"/>
  <c r="F48" i="17"/>
  <c r="F27" i="17"/>
  <c r="F9" i="17"/>
  <c r="F17" i="17"/>
  <c r="F25" i="17"/>
  <c r="F33" i="17"/>
  <c r="F41" i="17"/>
  <c r="F49" i="17"/>
  <c r="F10" i="17"/>
  <c r="F18" i="17"/>
  <c r="F26" i="17"/>
  <c r="F34" i="17"/>
  <c r="F42" i="17"/>
  <c r="F50" i="17"/>
  <c r="F19" i="17"/>
  <c r="F43" i="17"/>
  <c r="B7" i="17"/>
  <c r="D7" i="17" s="1"/>
  <c r="G46" i="17" l="1"/>
  <c r="G43" i="17"/>
  <c r="G41" i="17"/>
  <c r="G38" i="17"/>
  <c r="G48" i="17"/>
  <c r="G39" i="17"/>
  <c r="G47" i="17"/>
  <c r="G49" i="17"/>
  <c r="G36" i="17"/>
  <c r="G44" i="17"/>
  <c r="G42" i="17"/>
  <c r="G40" i="17"/>
  <c r="G45" i="17"/>
  <c r="G50" i="17"/>
  <c r="G34" i="17"/>
  <c r="G37" i="17"/>
  <c r="G33" i="17"/>
  <c r="G35" i="17"/>
  <c r="G25" i="17"/>
  <c r="F7" i="17"/>
  <c r="G8" i="17" s="1"/>
  <c r="G31" i="17"/>
  <c r="G28" i="17"/>
  <c r="G19" i="17"/>
  <c r="G16" i="17"/>
  <c r="G22" i="17"/>
  <c r="G11" i="17"/>
  <c r="G14" i="17"/>
  <c r="G24" i="17"/>
  <c r="G9" i="17"/>
  <c r="G18" i="17"/>
  <c r="G21" i="17"/>
  <c r="G10" i="17"/>
  <c r="G13" i="17"/>
  <c r="G23" i="17"/>
  <c r="G15" i="17"/>
  <c r="G26" i="17"/>
  <c r="G12" i="17"/>
  <c r="G27" i="17"/>
  <c r="G32" i="17"/>
  <c r="G29" i="17"/>
  <c r="G30" i="17"/>
  <c r="G17" i="17"/>
  <c r="G20" i="17"/>
  <c r="D19" i="17"/>
  <c r="D27" i="17"/>
  <c r="D35" i="17"/>
  <c r="D22" i="17"/>
  <c r="D38" i="17"/>
  <c r="D46" i="17"/>
  <c r="D10" i="17"/>
  <c r="D17" i="17"/>
  <c r="D33" i="17"/>
  <c r="D41" i="17"/>
  <c r="H50" i="17"/>
  <c r="D20" i="17"/>
  <c r="D36" i="17"/>
  <c r="D8" i="17"/>
  <c r="E8" i="17" s="1"/>
  <c r="D13" i="17"/>
  <c r="D21" i="17"/>
  <c r="D29" i="17"/>
  <c r="D37" i="17"/>
  <c r="D45" i="17"/>
  <c r="D9" i="17"/>
  <c r="D14" i="17"/>
  <c r="D16" i="17"/>
  <c r="D24" i="17"/>
  <c r="D32" i="17"/>
  <c r="D40" i="17"/>
  <c r="D43" i="17"/>
  <c r="D12" i="17"/>
  <c r="D30" i="17"/>
  <c r="D25" i="17"/>
  <c r="D15" i="17"/>
  <c r="D28" i="17"/>
  <c r="D44" i="17"/>
  <c r="D23" i="17"/>
  <c r="D31" i="17"/>
  <c r="D39" i="17"/>
  <c r="D47" i="17"/>
  <c r="D11" i="17"/>
  <c r="D26" i="17"/>
  <c r="D34" i="17"/>
  <c r="D42" i="17"/>
  <c r="M15" i="17" l="1"/>
  <c r="S16" i="17" s="1"/>
  <c r="E50" i="17"/>
  <c r="H44" i="17"/>
  <c r="E44" i="17"/>
  <c r="H29" i="17"/>
  <c r="E29" i="17"/>
  <c r="H27" i="17"/>
  <c r="E27" i="17"/>
  <c r="H18" i="17"/>
  <c r="E18" i="17"/>
  <c r="E32" i="17"/>
  <c r="H32" i="17"/>
  <c r="H11" i="17"/>
  <c r="E11" i="17"/>
  <c r="H15" i="17"/>
  <c r="E15" i="17"/>
  <c r="H24" i="17"/>
  <c r="E24" i="17"/>
  <c r="E13" i="17"/>
  <c r="H13" i="17"/>
  <c r="H10" i="17"/>
  <c r="E10" i="17"/>
  <c r="E47" i="17"/>
  <c r="H47" i="17"/>
  <c r="H25" i="17"/>
  <c r="E25" i="17"/>
  <c r="E16" i="17"/>
  <c r="H16" i="17"/>
  <c r="H8" i="17"/>
  <c r="H46" i="17"/>
  <c r="E46" i="17"/>
  <c r="E39" i="17"/>
  <c r="H39" i="17"/>
  <c r="E30" i="17"/>
  <c r="H30" i="17"/>
  <c r="H14" i="17"/>
  <c r="E14" i="17"/>
  <c r="H36" i="17"/>
  <c r="E36" i="17"/>
  <c r="H38" i="17"/>
  <c r="E38" i="17"/>
  <c r="E31" i="17"/>
  <c r="H31" i="17"/>
  <c r="H12" i="17"/>
  <c r="E12" i="17"/>
  <c r="H9" i="17"/>
  <c r="E9" i="17"/>
  <c r="H20" i="17"/>
  <c r="E20" i="17"/>
  <c r="H22" i="17"/>
  <c r="E22" i="17"/>
  <c r="H26" i="17"/>
  <c r="E26" i="17"/>
  <c r="H40" i="17"/>
  <c r="E40" i="17"/>
  <c r="H33" i="17"/>
  <c r="E33" i="17"/>
  <c r="H28" i="17"/>
  <c r="E28" i="17"/>
  <c r="H21" i="17"/>
  <c r="E21" i="17"/>
  <c r="H42" i="17"/>
  <c r="E42" i="17"/>
  <c r="E23" i="17"/>
  <c r="H23" i="17"/>
  <c r="H43" i="17"/>
  <c r="E43" i="17"/>
  <c r="E45" i="17"/>
  <c r="H45" i="17"/>
  <c r="H49" i="17"/>
  <c r="E49" i="17"/>
  <c r="H51" i="17"/>
  <c r="H34" i="17"/>
  <c r="E34" i="17"/>
  <c r="H52" i="17"/>
  <c r="E48" i="17"/>
  <c r="H48" i="17"/>
  <c r="H37" i="17"/>
  <c r="E37" i="17"/>
  <c r="H41" i="17"/>
  <c r="E41" i="17"/>
  <c r="H35" i="17"/>
  <c r="E35" i="17"/>
  <c r="H17" i="17"/>
  <c r="E17" i="17"/>
  <c r="H19" i="17"/>
  <c r="E19" i="17"/>
  <c r="F16" i="14"/>
  <c r="F17" i="14"/>
  <c r="F18" i="14"/>
  <c r="F19" i="14"/>
  <c r="F20" i="14"/>
  <c r="F21" i="14"/>
  <c r="F22" i="14"/>
  <c r="F23" i="14"/>
  <c r="F24" i="14"/>
  <c r="F25" i="14"/>
  <c r="F26" i="14"/>
  <c r="F27" i="14"/>
  <c r="F28" i="14"/>
  <c r="F29" i="14"/>
  <c r="F30" i="14"/>
  <c r="F31" i="14"/>
  <c r="F32" i="14"/>
  <c r="F33" i="14"/>
  <c r="F34" i="14"/>
  <c r="F35" i="14"/>
  <c r="F36" i="14"/>
  <c r="F37" i="14"/>
  <c r="F38" i="14"/>
  <c r="F39" i="14"/>
  <c r="F15" i="14"/>
  <c r="K15" i="17" l="1"/>
  <c r="Q16" i="17" s="1"/>
  <c r="M16" i="17"/>
  <c r="R16" i="17" s="1"/>
  <c r="F40" i="14"/>
  <c r="Q11" i="15"/>
  <c r="F9" i="14"/>
  <c r="B7" i="15"/>
  <c r="D33" i="15" l="1"/>
  <c r="D41" i="15"/>
  <c r="D43" i="15"/>
  <c r="D36" i="15"/>
  <c r="D38" i="15"/>
  <c r="D39" i="15"/>
  <c r="D40" i="15"/>
  <c r="D34" i="15"/>
  <c r="D42" i="15"/>
  <c r="D35" i="15"/>
  <c r="D44" i="15"/>
  <c r="D45" i="15"/>
  <c r="D46" i="15"/>
  <c r="D47" i="15"/>
  <c r="D37" i="15"/>
  <c r="K16" i="17"/>
  <c r="P16" i="17" s="1"/>
  <c r="D7" i="15"/>
  <c r="D31" i="15"/>
  <c r="D15" i="15"/>
  <c r="D30" i="15"/>
  <c r="D22" i="15"/>
  <c r="D14" i="15"/>
  <c r="D8" i="15"/>
  <c r="D13" i="15"/>
  <c r="D28" i="15"/>
  <c r="D12" i="15"/>
  <c r="D29" i="15"/>
  <c r="D21" i="15"/>
  <c r="D52" i="15"/>
  <c r="D20" i="15"/>
  <c r="D51" i="15"/>
  <c r="D27" i="15"/>
  <c r="D19" i="15"/>
  <c r="D11" i="15"/>
  <c r="D50" i="15"/>
  <c r="D26" i="15"/>
  <c r="D18" i="15"/>
  <c r="D10" i="15"/>
  <c r="D23" i="15"/>
  <c r="D49" i="15"/>
  <c r="D25" i="15"/>
  <c r="D17" i="15"/>
  <c r="D9" i="15"/>
  <c r="D48" i="15"/>
  <c r="D32" i="15"/>
  <c r="D24" i="15"/>
  <c r="D16" i="15"/>
  <c r="F7" i="14"/>
  <c r="E48" i="15" l="1"/>
  <c r="E40" i="15"/>
  <c r="E32" i="15"/>
  <c r="E51" i="15"/>
  <c r="E38" i="15"/>
  <c r="F12" i="15"/>
  <c r="F51" i="15"/>
  <c r="F9" i="15"/>
  <c r="F48" i="15"/>
  <c r="F30" i="15"/>
  <c r="E24" i="15"/>
  <c r="E10" i="15"/>
  <c r="F10" i="15"/>
  <c r="F46" i="15"/>
  <c r="E30" i="15"/>
  <c r="F38" i="15"/>
  <c r="E46" i="15"/>
  <c r="F40" i="15"/>
  <c r="F21" i="15"/>
  <c r="E21" i="15"/>
  <c r="F28" i="15"/>
  <c r="E28" i="15"/>
  <c r="E22" i="15"/>
  <c r="F43" i="15"/>
  <c r="E43" i="15"/>
  <c r="F31" i="15"/>
  <c r="E31" i="15"/>
  <c r="E42" i="15"/>
  <c r="F42" i="15"/>
  <c r="F15" i="15"/>
  <c r="E15" i="15"/>
  <c r="F27" i="15"/>
  <c r="E27" i="15"/>
  <c r="E34" i="15"/>
  <c r="F34" i="15"/>
  <c r="F13" i="15"/>
  <c r="E13" i="15"/>
  <c r="F49" i="15"/>
  <c r="E49" i="15"/>
  <c r="F19" i="15"/>
  <c r="E19" i="15"/>
  <c r="E26" i="15"/>
  <c r="F26" i="15"/>
  <c r="F8" i="15"/>
  <c r="E8" i="15"/>
  <c r="F41" i="15"/>
  <c r="E41" i="15"/>
  <c r="F45" i="15"/>
  <c r="E45" i="15"/>
  <c r="E18" i="15"/>
  <c r="F18" i="15"/>
  <c r="F52" i="15"/>
  <c r="E52" i="15"/>
  <c r="F33" i="15"/>
  <c r="E33" i="15"/>
  <c r="F16" i="15"/>
  <c r="F32" i="15"/>
  <c r="F39" i="15"/>
  <c r="E39" i="15"/>
  <c r="E50" i="15"/>
  <c r="F50" i="15"/>
  <c r="F20" i="15"/>
  <c r="E20" i="15"/>
  <c r="F22" i="15"/>
  <c r="F35" i="15"/>
  <c r="E35" i="15"/>
  <c r="F23" i="15"/>
  <c r="E23" i="15"/>
  <c r="F37" i="15"/>
  <c r="E37" i="15"/>
  <c r="E11" i="15"/>
  <c r="E12" i="15"/>
  <c r="F11" i="15"/>
  <c r="F44" i="15"/>
  <c r="E44" i="15"/>
  <c r="F25" i="15"/>
  <c r="E25" i="15"/>
  <c r="F24" i="15"/>
  <c r="E16" i="15"/>
  <c r="E14" i="15"/>
  <c r="F29" i="15"/>
  <c r="E29" i="15"/>
  <c r="F47" i="15"/>
  <c r="E47" i="15"/>
  <c r="F36" i="15"/>
  <c r="E36" i="15"/>
  <c r="F17" i="15"/>
  <c r="E17" i="15"/>
  <c r="F14" i="15"/>
  <c r="E9" i="15"/>
  <c r="I14" i="15" l="1"/>
  <c r="S14" i="15" l="1"/>
  <c r="T14" i="15" s="1"/>
  <c r="I15" i="15"/>
  <c r="U14" i="15" l="1"/>
  <c r="V14" i="15"/>
  <c r="W1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7" authorId="0" shapeId="0" xr:uid="{00000000-0006-0000-0E00-000001000000}">
      <text>
        <r>
          <rPr>
            <sz val="9"/>
            <color indexed="81"/>
            <rFont val="Tahoma"/>
            <family val="2"/>
          </rPr>
          <t>v bekannt--&gt; A gesucht</t>
        </r>
      </text>
    </comment>
    <comment ref="A9" authorId="0" shapeId="0" xr:uid="{00000000-0006-0000-0E00-000002000000}">
      <text>
        <r>
          <rPr>
            <sz val="9"/>
            <color indexed="81"/>
            <rFont val="Tahoma"/>
            <family val="2"/>
          </rPr>
          <t>A bekannt --&gt; v gesucht</t>
        </r>
      </text>
    </comment>
  </commentList>
</comments>
</file>

<file path=xl/sharedStrings.xml><?xml version="1.0" encoding="utf-8"?>
<sst xmlns="http://schemas.openxmlformats.org/spreadsheetml/2006/main" count="2859" uniqueCount="944">
  <si>
    <t>Gamesa G128-4.5MW</t>
  </si>
  <si>
    <t>ct</t>
  </si>
  <si>
    <t>cp</t>
  </si>
  <si>
    <t>Nordex N117 2.4MW</t>
  </si>
  <si>
    <t>Siemens SWT 2.3-113</t>
  </si>
  <si>
    <t>Alle Leistungskurven und Kennlinien sind auf die Standardluftdichte von 1,225 kg/m³ bezogen</t>
  </si>
  <si>
    <t>all power curves and diagrams are defined for standard air density of 1.225 kg/m³</t>
  </si>
  <si>
    <t>Legende:</t>
  </si>
  <si>
    <t>v [m/s]</t>
  </si>
  <si>
    <t>Windgeschwindigkeit in m/s</t>
  </si>
  <si>
    <t>elektrisch abgegebene Leistung in Kilowatt für jede Windgeschwindigkeit (meist bezogen auf die Niederspannungsseite des Trafos, also ohne Trafoverluste)</t>
  </si>
  <si>
    <t>aerodynamischer Wirkungsgrad des Rotors, auch genannt Leistungsbeiwert</t>
  </si>
  <si>
    <t>Schubbeiwert des aerodynamischen Systems (thrust coefficient), wird bei Windpark Abschattungsanalysen / Wake Analysen benötigt</t>
  </si>
  <si>
    <t>Legend:</t>
  </si>
  <si>
    <t>wind speed in m/s</t>
  </si>
  <si>
    <t>electric power in Kilowatt for each wind speed bin( mostly related on low voltage side of power transformer, without transformer losses)</t>
  </si>
  <si>
    <t>aerodynamic efficiency coefficient of rotor</t>
  </si>
  <si>
    <t>[m/s]</t>
  </si>
  <si>
    <t>(berechnet/calculated)</t>
  </si>
  <si>
    <t>E112-4.5MW</t>
  </si>
  <si>
    <t xml:space="preserve"> -</t>
  </si>
  <si>
    <t>Nordex N100 - 2500</t>
  </si>
  <si>
    <t>Nordex N90 - 2500 LS</t>
  </si>
  <si>
    <t>!</t>
  </si>
  <si>
    <t>1.0</t>
  </si>
  <si>
    <t>© Stefan Kopp</t>
  </si>
  <si>
    <t>Vestas V112-3000</t>
  </si>
  <si>
    <t>Vestas V112-3075</t>
  </si>
  <si>
    <t>E126-7.5MW</t>
  </si>
  <si>
    <t>initial version</t>
  </si>
  <si>
    <t>1.1</t>
  </si>
  <si>
    <t>Enercon E92 added</t>
  </si>
  <si>
    <t xml:space="preserve">FL-MD 77 measured </t>
  </si>
  <si>
    <t>IEC IIIA</t>
  </si>
  <si>
    <t>WT Grevenbroich - WT 3218-04 -- 11.03.2004</t>
  </si>
  <si>
    <t>tubular: 61.5m; 85m; 100m
lattice: 111.5m</t>
  </si>
  <si>
    <t>kW</t>
  </si>
  <si>
    <t xml:space="preserve">FL2000-93 measured </t>
  </si>
  <si>
    <t>IEC IIA</t>
  </si>
  <si>
    <t>FL2000-100</t>
  </si>
  <si>
    <t xml:space="preserve">noise: </t>
  </si>
  <si>
    <t>WT Grevenbroich LK10001B1 v. 7.7.2011</t>
  </si>
  <si>
    <t xml:space="preserve">hub heights:
</t>
  </si>
  <si>
    <t xml:space="preserve">tubular: 85m; 100m
lattice: 117m, 141m </t>
  </si>
  <si>
    <t>WN485</t>
  </si>
  <si>
    <t>3,5</t>
  </si>
  <si>
    <t>46,0</t>
  </si>
  <si>
    <t>0,251</t>
  </si>
  <si>
    <t>0,869</t>
  </si>
  <si>
    <t>34,4</t>
  </si>
  <si>
    <t>0,168</t>
  </si>
  <si>
    <t>0,811</t>
  </si>
  <si>
    <t>88,1</t>
  </si>
  <si>
    <t>0,328</t>
  </si>
  <si>
    <t>84,7</t>
  </si>
  <si>
    <t>0,277</t>
  </si>
  <si>
    <t>0,411</t>
  </si>
  <si>
    <t>0,844</t>
  </si>
  <si>
    <t>225,1</t>
  </si>
  <si>
    <t>0,377</t>
  </si>
  <si>
    <t>399,9</t>
  </si>
  <si>
    <t>0,446</t>
  </si>
  <si>
    <t>430,1</t>
  </si>
  <si>
    <t>0,417</t>
  </si>
  <si>
    <t>673,4</t>
  </si>
  <si>
    <t>0,465</t>
  </si>
  <si>
    <t>0,432</t>
  </si>
  <si>
    <t>0,479</t>
  </si>
  <si>
    <t>1071,3</t>
  </si>
  <si>
    <t>0,438</t>
  </si>
  <si>
    <t>0,805</t>
  </si>
  <si>
    <t>0,469</t>
  </si>
  <si>
    <t>0,826</t>
  </si>
  <si>
    <t>1487,5</t>
  </si>
  <si>
    <t>0,427</t>
  </si>
  <si>
    <t>0,721</t>
  </si>
  <si>
    <t>0,775</t>
  </si>
  <si>
    <t>1848,5</t>
  </si>
  <si>
    <t>0,387</t>
  </si>
  <si>
    <t>0,638</t>
  </si>
  <si>
    <t>0,349</t>
  </si>
  <si>
    <t>0,542</t>
  </si>
  <si>
    <t>2019,5</t>
  </si>
  <si>
    <t>0,318</t>
  </si>
  <si>
    <t>0,439</t>
  </si>
  <si>
    <t>0,278</t>
  </si>
  <si>
    <t>0,389</t>
  </si>
  <si>
    <t>2047,5</t>
  </si>
  <si>
    <t>0,248</t>
  </si>
  <si>
    <t>0,323</t>
  </si>
  <si>
    <t>0,223</t>
  </si>
  <si>
    <t>0,297</t>
  </si>
  <si>
    <t>0,195</t>
  </si>
  <si>
    <t>0,249</t>
  </si>
  <si>
    <t>0,179</t>
  </si>
  <si>
    <t>0,234</t>
  </si>
  <si>
    <t>0,156</t>
  </si>
  <si>
    <t>0,198</t>
  </si>
  <si>
    <t>0,145</t>
  </si>
  <si>
    <t>0,189</t>
  </si>
  <si>
    <t>0,127</t>
  </si>
  <si>
    <t>0,161</t>
  </si>
  <si>
    <t>0,12</t>
  </si>
  <si>
    <t>0,105</t>
  </si>
  <si>
    <t>0,133</t>
  </si>
  <si>
    <t>0,1</t>
  </si>
  <si>
    <t>0,131</t>
  </si>
  <si>
    <t>0,087</t>
  </si>
  <si>
    <t>0,111</t>
  </si>
  <si>
    <t>0,084</t>
  </si>
  <si>
    <t>0,074</t>
  </si>
  <si>
    <t>0,095</t>
  </si>
  <si>
    <t>0,072</t>
  </si>
  <si>
    <t>0,063</t>
  </si>
  <si>
    <t>0,081</t>
  </si>
  <si>
    <t>0,061</t>
  </si>
  <si>
    <t>0,082</t>
  </si>
  <si>
    <t>0,054</t>
  </si>
  <si>
    <t>0,071</t>
  </si>
  <si>
    <t>0,053</t>
  </si>
  <si>
    <t>0,046</t>
  </si>
  <si>
    <t>0,062</t>
  </si>
  <si>
    <t>0,064</t>
  </si>
  <si>
    <t>0,04</t>
  </si>
  <si>
    <t>0,055</t>
  </si>
  <si>
    <t>0,056</t>
  </si>
  <si>
    <t>0,035</t>
  </si>
  <si>
    <t>0,049</t>
  </si>
  <si>
    <t>0,05</t>
  </si>
  <si>
    <t>0,031</t>
  </si>
  <si>
    <t>0,044</t>
  </si>
  <si>
    <t>0,045</t>
  </si>
  <si>
    <t>0,027</t>
  </si>
  <si>
    <t>0,039</t>
  </si>
  <si>
    <t>doc: W1202-G014-TECA-W2E-304-013-2-E</t>
  </si>
  <si>
    <t>noise:</t>
  </si>
  <si>
    <t>FL2500-100 measured</t>
  </si>
  <si>
    <t>tubular: 85m; 100m  (both IEC IIA)
lattice: 141m, 160m  (DIBT II)</t>
  </si>
  <si>
    <t xml:space="preserve">FL2500-104 measured </t>
  </si>
  <si>
    <t>tubular: 85m; 100m (both IEC IIIA)
lattice: 141m, 160m (DIBT II)</t>
  </si>
  <si>
    <t>acc, IEC 61400-12</t>
  </si>
  <si>
    <t>P-W9x-VM-LK-01-01-A-C Power Curve and ct FL2500-100 LM48 8P IEC + FGW</t>
  </si>
  <si>
    <t>31,21</t>
  </si>
  <si>
    <t>0,146</t>
  </si>
  <si>
    <t>0,878</t>
  </si>
  <si>
    <t>30,66</t>
  </si>
  <si>
    <t>0,136</t>
  </si>
  <si>
    <t>0,781</t>
  </si>
  <si>
    <t>82,66</t>
  </si>
  <si>
    <t>0,263</t>
  </si>
  <si>
    <t>87,97</t>
  </si>
  <si>
    <t>0,26</t>
  </si>
  <si>
    <t>0,78</t>
  </si>
  <si>
    <t>245,62</t>
  </si>
  <si>
    <t>0,407</t>
  </si>
  <si>
    <t>0,847</t>
  </si>
  <si>
    <t>237,8</t>
  </si>
  <si>
    <t>0,367</t>
  </si>
  <si>
    <t>452,83</t>
  </si>
  <si>
    <t>0,441</t>
  </si>
  <si>
    <t>470,3</t>
  </si>
  <si>
    <t>749,18</t>
  </si>
  <si>
    <t>0,452</t>
  </si>
  <si>
    <t>745,8</t>
  </si>
  <si>
    <t>0,426</t>
  </si>
  <si>
    <t>1142,78</t>
  </si>
  <si>
    <t>0,462</t>
  </si>
  <si>
    <t>1161,48</t>
  </si>
  <si>
    <t>1646,57</t>
  </si>
  <si>
    <t>0,824</t>
  </si>
  <si>
    <t>1600,28</t>
  </si>
  <si>
    <t>0,431</t>
  </si>
  <si>
    <t>0,772</t>
  </si>
  <si>
    <t>2164,47</t>
  </si>
  <si>
    <t>0,451</t>
  </si>
  <si>
    <t>0,784</t>
  </si>
  <si>
    <t>2113,15</t>
  </si>
  <si>
    <t>0,414</t>
  </si>
  <si>
    <t>0,71</t>
  </si>
  <si>
    <t>2466,38</t>
  </si>
  <si>
    <t>0,386</t>
  </si>
  <si>
    <t>0,571</t>
  </si>
  <si>
    <t>2475,95</t>
  </si>
  <si>
    <t>0,36</t>
  </si>
  <si>
    <t>2530,63</t>
  </si>
  <si>
    <t>0,303</t>
  </si>
  <si>
    <t>0,404</t>
  </si>
  <si>
    <t>2519,64</t>
  </si>
  <si>
    <t>0,287</t>
  </si>
  <si>
    <t>0,388</t>
  </si>
  <si>
    <t>2535,76</t>
  </si>
  <si>
    <t>0,24</t>
  </si>
  <si>
    <t>0,307</t>
  </si>
  <si>
    <t>2528,84</t>
  </si>
  <si>
    <t>0,224</t>
  </si>
  <si>
    <t>0,299</t>
  </si>
  <si>
    <t>2537,85</t>
  </si>
  <si>
    <t>0,192</t>
  </si>
  <si>
    <t>0,242</t>
  </si>
  <si>
    <t>2528,85</t>
  </si>
  <si>
    <t>0,181</t>
  </si>
  <si>
    <t>0,236</t>
  </si>
  <si>
    <t>2535,39</t>
  </si>
  <si>
    <t>0,196</t>
  </si>
  <si>
    <t>2528,9</t>
  </si>
  <si>
    <t>0,148</t>
  </si>
  <si>
    <t>0,191</t>
  </si>
  <si>
    <t>2536,29</t>
  </si>
  <si>
    <t>0,128</t>
  </si>
  <si>
    <t>2528,77</t>
  </si>
  <si>
    <t>0,121</t>
  </si>
  <si>
    <t>0,158</t>
  </si>
  <si>
    <t>2536,53</t>
  </si>
  <si>
    <t>0,107</t>
  </si>
  <si>
    <t>0,135</t>
  </si>
  <si>
    <t>2529,18</t>
  </si>
  <si>
    <t>0,101</t>
  </si>
  <si>
    <t>0,132</t>
  </si>
  <si>
    <t>2536,21</t>
  </si>
  <si>
    <t>0,09</t>
  </si>
  <si>
    <t>0,114</t>
  </si>
  <si>
    <t>2530,05</t>
  </si>
  <si>
    <t>0,086</t>
  </si>
  <si>
    <t>0,112</t>
  </si>
  <si>
    <t>2535,93</t>
  </si>
  <si>
    <t>0,077</t>
  </si>
  <si>
    <t>0,098</t>
  </si>
  <si>
    <t>0,097</t>
  </si>
  <si>
    <t>0,065</t>
  </si>
  <si>
    <t>0,085</t>
  </si>
  <si>
    <t>0,076</t>
  </si>
  <si>
    <t>0,066</t>
  </si>
  <si>
    <t>0,067</t>
  </si>
  <si>
    <t>0,043</t>
  </si>
  <si>
    <t>0,058</t>
  </si>
  <si>
    <t>0,06</t>
  </si>
  <si>
    <t>0,038</t>
  </si>
  <si>
    <t>0,052</t>
  </si>
  <si>
    <t>0,033</t>
  </si>
  <si>
    <t>0,047</t>
  </si>
  <si>
    <t>FL3000-120</t>
  </si>
  <si>
    <t xml:space="preserve">hub heights: </t>
  </si>
  <si>
    <t>90,100,120,140m</t>
  </si>
  <si>
    <t>calc. acc. IEC 61400-12</t>
  </si>
  <si>
    <t xml:space="preserve"> P-W9x-VM-LK-02-01-A-C Power Curve and ct FL2500-104 SI50 3 IEC + FGW.pdf</t>
  </si>
  <si>
    <t>1.2</t>
  </si>
  <si>
    <t>new/updated Fuhrländer curves delivered by manufacturer (thanks to Dr. Jan Roß)</t>
  </si>
  <si>
    <t>Gamesa G97-2MW</t>
  </si>
  <si>
    <t>Gamesa G114-2MW</t>
  </si>
  <si>
    <t>1.3</t>
  </si>
  <si>
    <t>Gamesa G128 updated, G97/ G114 added</t>
  </si>
  <si>
    <t>Repower 1.6-100 added</t>
  </si>
  <si>
    <t>1.4</t>
  </si>
  <si>
    <t>1.5</t>
  </si>
  <si>
    <t>Gamesa G114 added</t>
  </si>
  <si>
    <t>Enercon E82 changed reg.product overview Sept.12,  E115 added</t>
  </si>
  <si>
    <t>E115-2.5MW</t>
  </si>
  <si>
    <t>1.6</t>
  </si>
  <si>
    <t>1.7</t>
  </si>
  <si>
    <t>Repower 3.0M122 added (power curve estimated from product brochure)</t>
  </si>
  <si>
    <t>Vensys 109- 2500kW</t>
  </si>
  <si>
    <t>Vensys 100- 2500kW</t>
  </si>
  <si>
    <t>Vensys 82- 1500kW</t>
  </si>
  <si>
    <t>Vensys 77- 1500kW</t>
  </si>
  <si>
    <t>Vensys 112 - 2500kW</t>
  </si>
  <si>
    <t>1.8</t>
  </si>
  <si>
    <t>Vensys turbines added VS77, VS82,  VS100, VS109, VS112</t>
  </si>
  <si>
    <t>Siemens SWT 3.6-120</t>
  </si>
  <si>
    <t>1.81</t>
  </si>
  <si>
    <r>
      <t>typo corrected: Siemens SWT 3.</t>
    </r>
    <r>
      <rPr>
        <b/>
        <sz val="8"/>
        <color indexed="8"/>
        <rFont val="Calibri"/>
        <family val="2"/>
      </rPr>
      <t>6</t>
    </r>
    <r>
      <rPr>
        <sz val="8"/>
        <color indexed="8"/>
        <rFont val="Calibri"/>
        <family val="2"/>
      </rPr>
      <t>-120 instead of SWT 3.</t>
    </r>
    <r>
      <rPr>
        <b/>
        <sz val="8"/>
        <color indexed="10"/>
        <rFont val="Calibri"/>
        <family val="2"/>
      </rPr>
      <t>2</t>
    </r>
    <r>
      <rPr>
        <sz val="8"/>
        <color indexed="8"/>
        <rFont val="Calibri"/>
        <family val="2"/>
      </rPr>
      <t>-120</t>
    </r>
  </si>
  <si>
    <t>1.82</t>
  </si>
  <si>
    <t>power curves updated: Enercon E92, Vestas V112-3075</t>
  </si>
  <si>
    <t>1.83</t>
  </si>
  <si>
    <t>typo corrected: Enercon E115: 153W @4m/s instead 135W@ 4m/s. Thanks to Per Nilsen from emd (WindPro)  for the info :-)</t>
  </si>
  <si>
    <t>new/updated Repower 3.2M114 power curve from different source</t>
  </si>
  <si>
    <t>1.9</t>
  </si>
  <si>
    <t>1.91</t>
  </si>
  <si>
    <t xml:space="preserve">updated Repower 3.0M122 power curve </t>
  </si>
  <si>
    <t>Nordex N117 3MW</t>
  </si>
  <si>
    <t>117m</t>
  </si>
  <si>
    <t>137m</t>
  </si>
  <si>
    <t>91,5m</t>
  </si>
  <si>
    <t>Gamesa G128-5MW</t>
  </si>
  <si>
    <t>Gamesa G114-2.5MW</t>
  </si>
  <si>
    <t>2.0</t>
  </si>
  <si>
    <r>
      <t xml:space="preserve">v
</t>
    </r>
    <r>
      <rPr>
        <sz val="11"/>
        <color indexed="8"/>
        <rFont val="Calibri"/>
        <family val="2"/>
      </rPr>
      <t>[m/s]</t>
    </r>
  </si>
  <si>
    <r>
      <t xml:space="preserve">P
</t>
    </r>
    <r>
      <rPr>
        <sz val="11"/>
        <color indexed="8"/>
        <rFont val="Calibri"/>
        <family val="2"/>
      </rPr>
      <t>[kW]</t>
    </r>
  </si>
  <si>
    <t>Nutzungs-
verein-
 barung</t>
  </si>
  <si>
    <t>new power curves &amp; new layout: Gamesa G114-2.4MW, Gamesa G128-5MW, Nordex N117-3MW, Vestas V112-3MW, Vestas V117-3.3MW, Vestas V126-3.3MW</t>
  </si>
  <si>
    <t>alt/obsolete</t>
  </si>
  <si>
    <t xml:space="preserve">Alle Leistungskurven aktualisert durch freundliche Unterstützung von Fuhrländer AG/ All power curves updated by support of Fuhrländer </t>
  </si>
  <si>
    <t>Nordex N100 - 3300</t>
  </si>
  <si>
    <t>2.1</t>
  </si>
  <si>
    <t>Gamesa G136 power curves removed, because turbine design study  will not be further developed.</t>
  </si>
  <si>
    <t>Tower:</t>
  </si>
  <si>
    <t>123m</t>
  </si>
  <si>
    <t>143m</t>
  </si>
  <si>
    <t>2.2</t>
  </si>
  <si>
    <t>Repower 3.0 , Vestas V117-3.3 &amp; V126-3.3, Nordex N131 3.0, E115 - 2.5MW &amp; 3MW updated</t>
  </si>
  <si>
    <t>2.3</t>
  </si>
  <si>
    <t xml:space="preserve">Gamesa G132-5MW </t>
  </si>
  <si>
    <t>Senvion MM100-2000</t>
  </si>
  <si>
    <t>Senvion 3.2M-114</t>
  </si>
  <si>
    <t>Senvion 3.0M-122</t>
  </si>
  <si>
    <t>(veraltet/obsolete)</t>
  </si>
  <si>
    <t>Enercon E126: BIN3 updated, Gamesa G128-5MW added, GE2.5-120 added, Vestas V112-3.3 GS added, Nordex N117 2.4MW updated,</t>
  </si>
  <si>
    <t>Senvion 3.2M-114 VG</t>
  </si>
  <si>
    <t>mit Vortex Generatoren</t>
  </si>
  <si>
    <t>Siemens SWT 3.3-130</t>
  </si>
  <si>
    <t>2.4</t>
  </si>
  <si>
    <t>GE 2.5-120 corrected, Senvion 3.2M-114 VG &amp; 3.4M-114 VG added, Siemens SWT 3.3-130 added</t>
  </si>
  <si>
    <r>
      <t xml:space="preserve">P1
</t>
    </r>
    <r>
      <rPr>
        <sz val="11"/>
        <color indexed="8"/>
        <rFont val="Calibri"/>
        <family val="2"/>
      </rPr>
      <t>[kW]</t>
    </r>
  </si>
  <si>
    <r>
      <t xml:space="preserve">P2
</t>
    </r>
    <r>
      <rPr>
        <sz val="11"/>
        <color indexed="8"/>
        <rFont val="Calibri"/>
        <family val="2"/>
      </rPr>
      <t>[kW]</t>
    </r>
  </si>
  <si>
    <t>|</t>
  </si>
  <si>
    <t xml:space="preserve">Leistungskurve aus Quelle 1 </t>
  </si>
  <si>
    <t>Leistungskurve aus Siemens Documentation mit "high wind ride through"</t>
  </si>
  <si>
    <t>V</t>
  </si>
  <si>
    <t>GE Wind 2.5-120</t>
  </si>
  <si>
    <t>2.41</t>
  </si>
  <si>
    <t>GE 2.75-120 added</t>
  </si>
  <si>
    <t>2.42</t>
  </si>
  <si>
    <t>Enercon E126EP4 added,  E126-7.5 Bin3 corrected</t>
  </si>
  <si>
    <t>e.n.o 100 2200</t>
  </si>
  <si>
    <t>e.n.o 114 3500</t>
  </si>
  <si>
    <t>e.n.o 126 3500</t>
  </si>
  <si>
    <t>(vermessen/measured)</t>
  </si>
  <si>
    <t>2.5</t>
  </si>
  <si>
    <t>e.n.o 110, 114 and 126 added</t>
  </si>
  <si>
    <t>date:</t>
  </si>
  <si>
    <t>Nordex N131 3.3MW</t>
  </si>
  <si>
    <t>Nordex N131 3.0MW</t>
  </si>
  <si>
    <t>2.51</t>
  </si>
  <si>
    <t>Nordex N131-3.3MW added (guessed power curve)</t>
  </si>
  <si>
    <t>2.52</t>
  </si>
  <si>
    <t>Senvion 3.2M-122 NES</t>
  </si>
  <si>
    <t>Vestas V136-3.45</t>
  </si>
  <si>
    <r>
      <t xml:space="preserve">Nordex N131-3.3MW added (calculated power curve), GE 3.2-130 </t>
    </r>
    <r>
      <rPr>
        <sz val="8"/>
        <color rgb="FFFF0000"/>
        <rFont val="Calibri"/>
        <family val="2"/>
      </rPr>
      <t>&amp;</t>
    </r>
    <r>
      <rPr>
        <sz val="8"/>
        <color indexed="8"/>
        <rFont val="Calibri"/>
        <family val="2"/>
      </rPr>
      <t xml:space="preserve"> Senvion 3.4M140 </t>
    </r>
    <r>
      <rPr>
        <sz val="8"/>
        <color rgb="FFFF0000"/>
        <rFont val="Calibri"/>
        <family val="2"/>
      </rPr>
      <t>&amp;</t>
    </r>
    <r>
      <rPr>
        <sz val="8"/>
        <color indexed="8"/>
        <rFont val="Calibri"/>
        <family val="2"/>
      </rPr>
      <t xml:space="preserve"> Vestas V136-3.45 added - </t>
    </r>
    <r>
      <rPr>
        <sz val="8"/>
        <color rgb="FFFF0000"/>
        <rFont val="Calibri"/>
        <family val="2"/>
      </rPr>
      <t>all guessed power curves</t>
    </r>
  </si>
  <si>
    <t>135,0 m</t>
  </si>
  <si>
    <t>144,0 m</t>
  </si>
  <si>
    <t>WG in 10m Höhe:</t>
  </si>
  <si>
    <t>WG in Nabenhöhe:</t>
  </si>
  <si>
    <t>2.53</t>
  </si>
  <si>
    <t>135,4 m</t>
  </si>
  <si>
    <t>149,0 m</t>
  </si>
  <si>
    <t>124,5 m</t>
  </si>
  <si>
    <t>all</t>
  </si>
  <si>
    <t>some Enercon Turbines removed, noise levels added</t>
  </si>
  <si>
    <t>140,6 m</t>
  </si>
  <si>
    <t>v-Wind</t>
  </si>
  <si>
    <t>Leistungs-
kurve</t>
  </si>
  <si>
    <t>Summen-
häufigkeit</t>
  </si>
  <si>
    <t>Ertrag pro Windklasse</t>
  </si>
  <si>
    <t>[kW]</t>
  </si>
  <si>
    <t>[%]</t>
  </si>
  <si>
    <t>[MWh/a]</t>
  </si>
  <si>
    <t>Bedienungsanleitung:</t>
  </si>
  <si>
    <t>3: gewünschte Nabenhöhe eingeben:</t>
  </si>
  <si>
    <t>4: Referenzertrag ablesen-&gt; fertig!</t>
  </si>
  <si>
    <t>jährlicher Referezertrag:</t>
  </si>
  <si>
    <t>5 Jahres Refertrag:</t>
  </si>
  <si>
    <t>1: Formular zurücksetzen. Alle Zahlen in den gelben Feldern B8 bis C52 löschen</t>
  </si>
  <si>
    <t>Bemerkung:</t>
  </si>
  <si>
    <t>sollte die linke Tabelle zu klein sein um Ihre Leistungskurve aufzunehmen, dann entfernen Sie einfach den Blattschutz und verlängern die Tabelle um die gewünschten Zeilen. 
Dazu die letzten drei Zeilen markieren, mit der Maus über die rechte untere Ecke fahren bis Mauszeiger zum Kreuz wird und dann beliebig nach unten ziehen.</t>
  </si>
  <si>
    <t>m/s</t>
  </si>
  <si>
    <t>Diagramm1: WEA-Leistungskurve (rot) zusammen mit den Energieerträgen der einzelnen Windgeschwindigkeitsklassen (blau)</t>
  </si>
  <si>
    <t>Diagramm2: Wind-Häufigkeitsverteilung (gelb) zusammen mit den Energieerträgen der einzelnen Windgeschwindigkeitsklassen (blau)</t>
  </si>
  <si>
    <t>MWh/a</t>
  </si>
  <si>
    <t>2.54</t>
  </si>
  <si>
    <t xml:space="preserve">Calculation sheet added for German "Referenzertrag" </t>
  </si>
  <si>
    <t>Mathematischer Hintergrund:</t>
  </si>
  <si>
    <t>h= 8760 Stunden</t>
  </si>
  <si>
    <t>N= Anzahl der Windklassen</t>
  </si>
  <si>
    <t>F(v)= Summenhäufigkeit der Windklasse i</t>
  </si>
  <si>
    <t>P= WEA-Leistung der jeweiligen Windklasse i</t>
  </si>
  <si>
    <r>
      <t>v</t>
    </r>
    <r>
      <rPr>
        <vertAlign val="subscript"/>
        <sz val="11"/>
        <color theme="1"/>
        <rFont val="Calibri"/>
        <family val="2"/>
        <scheme val="minor"/>
      </rPr>
      <t>mittel</t>
    </r>
    <r>
      <rPr>
        <sz val="11"/>
        <color theme="1"/>
        <rFont val="Calibri"/>
        <family val="2"/>
        <scheme val="minor"/>
      </rPr>
      <t>= mittlere Windgeschwindigkeit auf Nabenhöhe</t>
    </r>
  </si>
  <si>
    <t>v= Windgeschwindigkeit (von 0m/s bis Abschaltwindgeschwindigkeit)</t>
  </si>
  <si>
    <r>
      <t>F</t>
    </r>
    <r>
      <rPr>
        <vertAlign val="subscript"/>
        <sz val="11"/>
        <color theme="1"/>
        <rFont val="Calibri"/>
        <family val="2"/>
        <scheme val="minor"/>
      </rPr>
      <t>(v)</t>
    </r>
    <r>
      <rPr>
        <sz val="11"/>
        <color theme="1"/>
        <rFont val="Calibri"/>
        <family val="2"/>
        <scheme val="minor"/>
      </rPr>
      <t>= Rayleigh  Summen-Häufigkeitsverteilung der Windgeschwindigkeit</t>
    </r>
  </si>
  <si>
    <t>Anfangsbedingungen:</t>
  </si>
  <si>
    <t xml:space="preserve"> - die erste Windgeschwindigkeit im Berechnungsmodell ist Startwindgeschwindigkleit  minus 0,5m/s</t>
  </si>
  <si>
    <t xml:space="preserve"> - die erste Leistung im Berechnungsmodell ist 0kW</t>
  </si>
  <si>
    <t xml:space="preserve"> -&gt; diese beiden Bedingungen sind fest eingestellt in Zeile 7 und dürfen nicht verändert werden</t>
  </si>
  <si>
    <t>2: gewünschte Leistungskurve in gelbe Felder reinkopieren. Beginnen mit Startwindgeschwindigkeit in Zelle B8</t>
  </si>
  <si>
    <t>Formparameter k:</t>
  </si>
  <si>
    <t xml:space="preserve">Skalenparameter A: </t>
  </si>
  <si>
    <t>gegeben:</t>
  </si>
  <si>
    <t>gesucht:</t>
  </si>
  <si>
    <t>Beziehung zwischen den Weibull Parametern A, k und v:</t>
  </si>
  <si>
    <r>
      <t xml:space="preserve"> Windgeschwindigkeit v</t>
    </r>
    <r>
      <rPr>
        <vertAlign val="subscript"/>
        <sz val="10"/>
        <color theme="1"/>
        <rFont val="Calibri"/>
        <family val="2"/>
        <scheme val="minor"/>
      </rPr>
      <t>mittel</t>
    </r>
    <r>
      <rPr>
        <sz val="11"/>
        <color theme="1"/>
        <rFont val="Calibri"/>
        <family val="2"/>
        <scheme val="minor"/>
      </rPr>
      <t xml:space="preserve">:  </t>
    </r>
  </si>
  <si>
    <r>
      <t>Windgeschwindigkeit v</t>
    </r>
    <r>
      <rPr>
        <vertAlign val="subscript"/>
        <sz val="10"/>
        <color theme="1"/>
        <rFont val="Calibri"/>
        <family val="2"/>
        <scheme val="minor"/>
      </rPr>
      <t>mittel</t>
    </r>
    <r>
      <rPr>
        <sz val="11"/>
        <color theme="1"/>
        <rFont val="Calibri"/>
        <family val="2"/>
        <scheme val="minor"/>
      </rPr>
      <t xml:space="preserve">:  </t>
    </r>
  </si>
  <si>
    <t>(Pflichteingabe)</t>
  </si>
  <si>
    <t>A=</t>
  </si>
  <si>
    <t>k=</t>
  </si>
  <si>
    <t>v=</t>
  </si>
  <si>
    <t>jährliche Ertragsprognose:</t>
  </si>
  <si>
    <r>
      <t xml:space="preserve">3: gewünschte Weibullparameter auf </t>
    </r>
    <r>
      <rPr>
        <b/>
        <sz val="11"/>
        <color theme="1"/>
        <rFont val="Calibri"/>
        <family val="2"/>
        <scheme val="minor"/>
      </rPr>
      <t>Nabenhöhe</t>
    </r>
    <r>
      <rPr>
        <sz val="11"/>
        <color theme="1"/>
        <rFont val="Calibri"/>
        <family val="2"/>
        <scheme val="minor"/>
      </rPr>
      <t xml:space="preserve"> eingeben:</t>
    </r>
  </si>
  <si>
    <t>4: Ertrag ablesen-&gt; fertig!</t>
  </si>
  <si>
    <r>
      <t>v</t>
    </r>
    <r>
      <rPr>
        <b/>
        <vertAlign val="subscript"/>
        <sz val="9"/>
        <color theme="1"/>
        <rFont val="Calibri"/>
        <family val="2"/>
        <scheme val="minor"/>
      </rPr>
      <t xml:space="preserve">mittel </t>
    </r>
    <r>
      <rPr>
        <b/>
        <sz val="11"/>
        <color theme="1"/>
        <rFont val="Calibri"/>
        <family val="2"/>
        <scheme val="minor"/>
      </rPr>
      <t>aus A:</t>
    </r>
  </si>
  <si>
    <r>
      <t>A aus v</t>
    </r>
    <r>
      <rPr>
        <b/>
        <vertAlign val="subscript"/>
        <sz val="9"/>
        <color theme="1"/>
        <rFont val="Calibri"/>
        <family val="2"/>
        <scheme val="minor"/>
      </rPr>
      <t>mittel</t>
    </r>
    <r>
      <rPr>
        <b/>
        <sz val="11"/>
        <color theme="1"/>
        <rFont val="Calibri"/>
        <family val="2"/>
        <scheme val="minor"/>
      </rPr>
      <t xml:space="preserve"> :</t>
    </r>
  </si>
  <si>
    <t>WEA-Energieertrag anhand Weibull Verteilung auf Nabenhöhe:</t>
  </si>
  <si>
    <t>oder</t>
  </si>
  <si>
    <t>Häufigkeit</t>
  </si>
  <si>
    <t>Prüfsumme:</t>
  </si>
  <si>
    <t>Eine Häufigkeitsverteilung lässt sich</t>
  </si>
  <si>
    <t>mathematisch mit zwei Zahlen</t>
  </si>
  <si>
    <t>beschreiben: den A und k Parametern.</t>
  </si>
  <si>
    <t>genannt und beschreibt die "Höhe" der</t>
  </si>
  <si>
    <t>Der A-Parameter wird auch Skalenparameter</t>
  </si>
  <si>
    <t>Der k-Parameter  beschreibt die Form der</t>
  </si>
  <si>
    <t>Verteilungsfunktion. Daher wird er auch</t>
  </si>
  <si>
    <t>"Verteilungsglocke" (seine Einheit ist m/s)</t>
  </si>
  <si>
    <t xml:space="preserve">Formparameter genannt </t>
  </si>
  <si>
    <t>2.55</t>
  </si>
  <si>
    <t>Sheet added for calculating the annual energy yield based on weibull distribution</t>
  </si>
  <si>
    <t xml:space="preserve"> - </t>
  </si>
  <si>
    <t>(basierend auf der IEC 61400-12-1)</t>
  </si>
  <si>
    <t>version:</t>
  </si>
  <si>
    <t>changes:</t>
  </si>
  <si>
    <t>Unsicherheitsbetrachtung:</t>
  </si>
  <si>
    <t>(übliche Unsicherheiten  bewegen sich zwischen 8%  und  15%)</t>
  </si>
  <si>
    <t>P50:</t>
  </si>
  <si>
    <t>P70:</t>
  </si>
  <si>
    <t>P75:</t>
  </si>
  <si>
    <t>P90:</t>
  </si>
  <si>
    <t>&lt;--entspricht P50-Wert</t>
  </si>
  <si>
    <t>Mathematischer Hintergrund Energieertrag:</t>
  </si>
  <si>
    <t>Mathematischer Hintergrund Unsicherheitsabschätzung:</t>
  </si>
  <si>
    <t>Die verwendete Excel-Funktion heisst Norm.Inv und entspricht mathematisch</t>
  </si>
  <si>
    <t xml:space="preserve">Zum Berechnen benötigt man folgende Werte: </t>
  </si>
  <si>
    <t>2. Den aritmetischen Mittelwert der Häufgkeitsverteilung (also den P50-Ertragswert aus der ersten Rechnung)</t>
  </si>
  <si>
    <t>einer  inversen Summenhäufigkeitsverteilung (Normalverteilung).</t>
  </si>
  <si>
    <t xml:space="preserve">3. die Standardabweichung des P50-Ertragswertes --&gt; die Unsicherheit in % wird aus dem quadratischen Mittel </t>
  </si>
  <si>
    <t>tragen Sie bitte die Unsicherheit Ihrer Prognose ein:</t>
  </si>
  <si>
    <t xml:space="preserve"> -10% Sicherheitsabschlag:</t>
  </si>
  <si>
    <t>Benötigen Sie zu der Ertragsprognose noch eine Unsicherheitsabschätzung (P70... P90), dann</t>
  </si>
  <si>
    <t>&lt;--entspricht ungefähr P75-Wert bei 15% Unsicherheit</t>
  </si>
  <si>
    <t>1: Den Wert bei welcher Wahrscheinlichkeit der Ertrag berechnet werden soll (0,25 entspricht z.B. P75)</t>
  </si>
  <si>
    <t>aller beteilgten Unsicherheiten gebildet (Winddaten, Meteomodell, Windparkmodell, Leistungskurve..)</t>
  </si>
  <si>
    <t>2.56</t>
  </si>
  <si>
    <t>Enercon power curve E141-4200kW added (preliminary calculated version)</t>
  </si>
  <si>
    <t>Enercon power curve E115-3200kW added (read out from huge website diagram )</t>
  </si>
  <si>
    <t>2.57</t>
  </si>
  <si>
    <r>
      <t xml:space="preserve"> --&gt;  v</t>
    </r>
    <r>
      <rPr>
        <vertAlign val="subscript"/>
        <sz val="11"/>
        <color theme="1"/>
        <rFont val="Calibri"/>
        <family val="2"/>
        <scheme val="minor"/>
      </rPr>
      <t>NH</t>
    </r>
    <r>
      <rPr>
        <sz val="11"/>
        <color theme="1"/>
        <rFont val="Calibri"/>
        <family val="2"/>
        <scheme val="minor"/>
      </rPr>
      <t xml:space="preserve"> (EEG2014):</t>
    </r>
  </si>
  <si>
    <t>EEG2014</t>
  </si>
  <si>
    <t>(logarithmisches Windprofil)</t>
  </si>
  <si>
    <t>(hellmannsches Potenzgesetz Windprofil)</t>
  </si>
  <si>
    <t>2.58</t>
  </si>
  <si>
    <t xml:space="preserve">preliminary calculation sheet added for German "Referenzertrag 2016" </t>
  </si>
  <si>
    <t>Collected power curves of modern wind turbines for low wind speed sites (IEC Class II and III)</t>
  </si>
  <si>
    <t>2.59</t>
  </si>
  <si>
    <t>Vestas V136-3.45 updated (status changed from guessed to calculated)</t>
  </si>
  <si>
    <t>3.0</t>
  </si>
  <si>
    <t>HISTORY</t>
  </si>
  <si>
    <t>thrust coefficient of aerodynamic system, is neccessary for wake analyses and load calculations</t>
  </si>
  <si>
    <t>106,0*)</t>
  </si>
  <si>
    <t>105,9*)</t>
  </si>
  <si>
    <t>*) Oktavbanddaten verfügbar</t>
  </si>
  <si>
    <t>95,7*)</t>
  </si>
  <si>
    <t>96,3*)</t>
  </si>
  <si>
    <t>98,7*)</t>
  </si>
  <si>
    <t>102,0*)</t>
  </si>
  <si>
    <t>104,6*)</t>
  </si>
  <si>
    <t>139 m</t>
  </si>
  <si>
    <t>Senvion 3.4M NES-114</t>
  </si>
  <si>
    <t>0,95%</t>
  </si>
  <si>
    <t>Alle</t>
  </si>
  <si>
    <t>m</t>
  </si>
  <si>
    <t>…</t>
  </si>
  <si>
    <t>110m</t>
  </si>
  <si>
    <t>130m</t>
  </si>
  <si>
    <r>
      <t>v</t>
    </r>
    <r>
      <rPr>
        <b/>
        <sz val="9"/>
        <color indexed="8"/>
        <rFont val="Calibri"/>
        <family val="2"/>
      </rPr>
      <t xml:space="preserve">
</t>
    </r>
    <r>
      <rPr>
        <sz val="9"/>
        <color indexed="8"/>
        <rFont val="Calibri"/>
        <family val="2"/>
      </rPr>
      <t>[m/s]</t>
    </r>
  </si>
  <si>
    <r>
      <t>P</t>
    </r>
    <r>
      <rPr>
        <b/>
        <sz val="9"/>
        <color indexed="8"/>
        <rFont val="Calibri"/>
        <family val="2"/>
      </rPr>
      <t xml:space="preserve">
</t>
    </r>
    <r>
      <rPr>
        <sz val="9"/>
        <color indexed="8"/>
        <rFont val="Calibri"/>
        <family val="2"/>
      </rPr>
      <t>[kW]</t>
    </r>
  </si>
  <si>
    <t>Vensys 120 - 3000kW</t>
  </si>
  <si>
    <t>110 m</t>
  </si>
  <si>
    <t>120 m</t>
  </si>
  <si>
    <t>134 m</t>
  </si>
  <si>
    <t>99 m</t>
  </si>
  <si>
    <t>149 m</t>
  </si>
  <si>
    <t>165m</t>
  </si>
  <si>
    <t>92m</t>
  </si>
  <si>
    <t>127,5m</t>
  </si>
  <si>
    <t>142m</t>
  </si>
  <si>
    <t>99m</t>
  </si>
  <si>
    <t>85m</t>
  </si>
  <si>
    <t>120m</t>
  </si>
  <si>
    <t>139m</t>
  </si>
  <si>
    <t>144 m</t>
  </si>
  <si>
    <t>114 m</t>
  </si>
  <si>
    <t>91 m</t>
  </si>
  <si>
    <t>141 m</t>
  </si>
  <si>
    <t>Schall/</t>
  </si>
  <si>
    <t>WG auf Nabenhöhe:</t>
  </si>
  <si>
    <t>WG in 10m Höhe</t>
  </si>
  <si>
    <t>116,5m</t>
  </si>
  <si>
    <t xml:space="preserve">Schall/ noise in dB: </t>
  </si>
  <si>
    <t>Schall/ noise in dB:</t>
  </si>
  <si>
    <t xml:space="preserve">Schall/ noise in dB </t>
  </si>
  <si>
    <t>105,6dB @ P=95%</t>
  </si>
  <si>
    <t>103,0dB @ v=8m/s</t>
  </si>
  <si>
    <t>103,5dB @ v&gt;9m/s</t>
  </si>
  <si>
    <t>Schall/ noise: 104,0dB @ P=95%</t>
  </si>
  <si>
    <t>noise: 103.3 dB (tubular tower)</t>
  </si>
  <si>
    <t>104.4dB</t>
  </si>
  <si>
    <t>105.4 dB</t>
  </si>
  <si>
    <t>105.3 dB</t>
  </si>
  <si>
    <t>106.8 dB</t>
  </si>
  <si>
    <t>noise: 101.6 dB (lattice tower)</t>
  </si>
  <si>
    <t>Schall/ noise: 104,5dB @ P=95%</t>
  </si>
  <si>
    <t>Schall/ noise: 106dB @ P=95%</t>
  </si>
  <si>
    <t>Schall/ noise: 106,0dB @ P=95%</t>
  </si>
  <si>
    <t>Schall/ noise: 105,5dB @ P=95%</t>
  </si>
  <si>
    <t>Schall/ noise: 104,8dB @ P=95%</t>
  </si>
  <si>
    <t>noise in dB:</t>
  </si>
  <si>
    <t>Schall/noise in dB:</t>
  </si>
  <si>
    <t>Schall/ noise: 105,0dB  @ P=95%</t>
  </si>
  <si>
    <t>Schall/ noise: 104,0dB  @ P=95%</t>
  </si>
  <si>
    <t>Schall/ noise: 106,0dB  @ P=95%</t>
  </si>
  <si>
    <t>Schall/ noise: 106,5dB  @ P=95%</t>
  </si>
  <si>
    <t>94m</t>
  </si>
  <si>
    <t>119m</t>
  </si>
  <si>
    <t>140m</t>
  </si>
  <si>
    <t>Schall/ noise 106,5dB  @ P=95%</t>
  </si>
  <si>
    <t xml:space="preserve">Schall/noise in dB: </t>
  </si>
  <si>
    <t>Layout changes; noise details added for various turbines; E101 - 3.5MW added, E141 - 4.2MW updated; Vensys 120 - 3000kW added</t>
  </si>
  <si>
    <t xml:space="preserve">Gamesa G132-3.3MW </t>
  </si>
  <si>
    <t>164 m</t>
  </si>
  <si>
    <t>155 m</t>
  </si>
  <si>
    <t>alle NH</t>
  </si>
  <si>
    <t>V126-3.45 added</t>
  </si>
  <si>
    <r>
      <rPr>
        <sz val="11"/>
        <color theme="1"/>
        <rFont val="Calibri"/>
        <family val="2"/>
      </rPr>
      <t>└</t>
    </r>
    <r>
      <rPr>
        <sz val="11"/>
        <color theme="1"/>
        <rFont val="Calibri"/>
        <family val="2"/>
        <scheme val="minor"/>
      </rPr>
      <t>-&gt;  v</t>
    </r>
    <r>
      <rPr>
        <vertAlign val="subscript"/>
        <sz val="11"/>
        <color theme="1"/>
        <rFont val="Calibri"/>
        <family val="2"/>
        <scheme val="minor"/>
      </rPr>
      <t>NH</t>
    </r>
    <r>
      <rPr>
        <sz val="11"/>
        <color theme="1"/>
        <rFont val="Calibri"/>
        <family val="2"/>
        <scheme val="minor"/>
      </rPr>
      <t xml:space="preserve"> (EEG2017):</t>
    </r>
  </si>
  <si>
    <t xml:space="preserve">E126 EP4 TES-4.2MW </t>
  </si>
  <si>
    <t>74m</t>
  </si>
  <si>
    <t>3.01</t>
  </si>
  <si>
    <t>3.02</t>
  </si>
  <si>
    <t xml:space="preserve">E115 TES-3MW </t>
  </si>
  <si>
    <t xml:space="preserve">E115 TES-3.2MW </t>
  </si>
  <si>
    <t>E101-E2-3.5MW</t>
  </si>
  <si>
    <t>E101-3050kW</t>
  </si>
  <si>
    <t>93,0*)</t>
  </si>
  <si>
    <t>95,0*)</t>
  </si>
  <si>
    <t>99,0*)</t>
  </si>
  <si>
    <t>102,4*)</t>
  </si>
  <si>
    <t>105,3*)</t>
  </si>
  <si>
    <t>106,5*)</t>
  </si>
  <si>
    <t>131 m</t>
  </si>
  <si>
    <t>EEG2017</t>
  </si>
  <si>
    <t xml:space="preserve"> EEG2017</t>
  </si>
  <si>
    <t>Diagramm1: WEA-Leistungskurve (rot) zusammen mit den Windklassenerträgen aus EGG2014 und 17</t>
  </si>
  <si>
    <t>1: Formular zurücksetzen. Alle Zahlen in den gelb umrahmten Feldern B8 bis C52 löschen</t>
  </si>
  <si>
    <t>Referenzerträge nach EEG 2014 und 2017</t>
  </si>
  <si>
    <r>
      <t>c</t>
    </r>
    <r>
      <rPr>
        <b/>
        <vertAlign val="subscript"/>
        <sz val="11"/>
        <color indexed="8"/>
        <rFont val="Calibri"/>
        <family val="2"/>
      </rPr>
      <t>p</t>
    </r>
  </si>
  <si>
    <r>
      <t>c</t>
    </r>
    <r>
      <rPr>
        <b/>
        <vertAlign val="subscript"/>
        <sz val="11"/>
        <color indexed="8"/>
        <rFont val="Calibri"/>
        <family val="2"/>
      </rPr>
      <t>t</t>
    </r>
  </si>
  <si>
    <r>
      <t>c</t>
    </r>
    <r>
      <rPr>
        <b/>
        <vertAlign val="subscript"/>
        <sz val="12"/>
        <color indexed="8"/>
        <rFont val="Calibri"/>
        <family val="2"/>
      </rPr>
      <t>p</t>
    </r>
  </si>
  <si>
    <r>
      <t>c</t>
    </r>
    <r>
      <rPr>
        <b/>
        <vertAlign val="subscript"/>
        <sz val="12"/>
        <color indexed="8"/>
        <rFont val="Calibri"/>
        <family val="2"/>
      </rPr>
      <t>t</t>
    </r>
  </si>
  <si>
    <t>Türme:</t>
  </si>
  <si>
    <t>129m / 159m</t>
  </si>
  <si>
    <t>99m / 135 m/ 159m</t>
  </si>
  <si>
    <t>92m / 122m / 135m / 149m</t>
  </si>
  <si>
    <t>135m</t>
  </si>
  <si>
    <t>92m / 135m / 149m</t>
  </si>
  <si>
    <t>124m</t>
  </si>
  <si>
    <t>99m / 124m / 135m / 149m</t>
  </si>
  <si>
    <t>117m / 137m / 165m</t>
  </si>
  <si>
    <t>92m / 127,5m / 142m</t>
  </si>
  <si>
    <t>80m / 93m /106m / 125m</t>
  </si>
  <si>
    <t>80m / 93m / 125m</t>
  </si>
  <si>
    <t>84m / 102m / 129m</t>
  </si>
  <si>
    <t>81m / 95m / 120m / 140m</t>
  </si>
  <si>
    <t>95m / 120m / 140m</t>
  </si>
  <si>
    <t>85m, 98.3m, 110m, 139m</t>
  </si>
  <si>
    <t>GE Wind GE 2.75-120</t>
  </si>
  <si>
    <t>GE Wind GE 3.2-130</t>
  </si>
  <si>
    <t>85m / (98,3m) / 110m /120m /139m Bögl</t>
  </si>
  <si>
    <t>85m, 110m, 164.5m Bögl</t>
  </si>
  <si>
    <t>GE Wind GE 3.8-130</t>
  </si>
  <si>
    <t>GE Wind GE 3.6-137</t>
  </si>
  <si>
    <r>
      <rPr>
        <b/>
        <sz val="12"/>
        <color indexed="8"/>
        <rFont val="Calibri"/>
        <family val="2"/>
      </rPr>
      <t>v</t>
    </r>
    <r>
      <rPr>
        <b/>
        <sz val="11"/>
        <color indexed="8"/>
        <rFont val="Calibri"/>
        <family val="2"/>
      </rPr>
      <t xml:space="preserve">
</t>
    </r>
    <r>
      <rPr>
        <sz val="11"/>
        <color indexed="8"/>
        <rFont val="Calibri"/>
        <family val="2"/>
      </rPr>
      <t>[m/s]</t>
    </r>
  </si>
  <si>
    <r>
      <rPr>
        <b/>
        <sz val="12"/>
        <color indexed="8"/>
        <rFont val="Calibri"/>
        <family val="2"/>
      </rPr>
      <t>P</t>
    </r>
    <r>
      <rPr>
        <b/>
        <sz val="11"/>
        <color indexed="8"/>
        <rFont val="Calibri"/>
        <family val="2"/>
      </rPr>
      <t xml:space="preserve">
</t>
    </r>
    <r>
      <rPr>
        <sz val="11"/>
        <color indexed="8"/>
        <rFont val="Calibri"/>
        <family val="2"/>
      </rPr>
      <t>[kW]</t>
    </r>
  </si>
  <si>
    <t>65m, 70m, 80m</t>
  </si>
  <si>
    <t>75m, 80m, 100m</t>
  </si>
  <si>
    <t>91m, 120m, 141m</t>
  </si>
  <si>
    <t>75m, 85m, 100m</t>
  </si>
  <si>
    <t>99m, 114m, 134m</t>
  </si>
  <si>
    <t>134m, 164m</t>
  </si>
  <si>
    <t>93m, 100m</t>
  </si>
  <si>
    <t>93m, 123m, 143m</t>
  </si>
  <si>
    <t>89m, 119m, 139m</t>
  </si>
  <si>
    <t>93m, 119m</t>
  </si>
  <si>
    <t>Senvion 3.4M-122 NES</t>
  </si>
  <si>
    <t>110m, 130m</t>
  </si>
  <si>
    <t>Senvion 3.4M-140 EBC</t>
  </si>
  <si>
    <t xml:space="preserve">various minor changes and updates. Adding some turbines and cleaning up wtg database </t>
  </si>
  <si>
    <t>Siemens SWT 3.3-130 LN</t>
  </si>
  <si>
    <t>85 m</t>
  </si>
  <si>
    <t>135 m</t>
  </si>
  <si>
    <t>92,5 m</t>
  </si>
  <si>
    <t>127,5 m</t>
  </si>
  <si>
    <t>Siemens SWT 3.2-113 2A</t>
  </si>
  <si>
    <t>Siemens SWT 3.2-113 2B</t>
  </si>
  <si>
    <t>79,5 m</t>
  </si>
  <si>
    <t>99,5 m</t>
  </si>
  <si>
    <t>88 m</t>
  </si>
  <si>
    <t>115 m</t>
  </si>
  <si>
    <t>83.5m, 88m, 92.5m, 115m, 127.5m</t>
  </si>
  <si>
    <t>85m, 115m, 135m</t>
  </si>
  <si>
    <t>132m</t>
  </si>
  <si>
    <t>149m</t>
  </si>
  <si>
    <t>69m</t>
  </si>
  <si>
    <t>Vestas V126-3.45</t>
  </si>
  <si>
    <t>Vestas V126-3.3</t>
  </si>
  <si>
    <t>Vestas V117-3.6</t>
  </si>
  <si>
    <t>Vestas V117-3.45</t>
  </si>
  <si>
    <t>Vestas V117-3.3</t>
  </si>
  <si>
    <t>80m, 91.5m, 116.5m</t>
  </si>
  <si>
    <t>Vestas V112-3.45</t>
  </si>
  <si>
    <t>Vestas V112-3.3</t>
  </si>
  <si>
    <r>
      <t xml:space="preserve">Vestas V90-2000 GS
</t>
    </r>
    <r>
      <rPr>
        <b/>
        <sz val="11"/>
        <color indexed="8"/>
        <rFont val="Calibri"/>
        <family val="2"/>
      </rPr>
      <t>(Synchron Generat.)</t>
    </r>
  </si>
  <si>
    <r>
      <t xml:space="preserve">Vestas V100-1.8
</t>
    </r>
    <r>
      <rPr>
        <b/>
        <sz val="10"/>
        <color indexed="8"/>
        <rFont val="Calibri"/>
        <family val="2"/>
      </rPr>
      <t>(Asynchron Gen. /DFIG)</t>
    </r>
  </si>
  <si>
    <r>
      <t xml:space="preserve">Vestas V100-1.8 GS </t>
    </r>
    <r>
      <rPr>
        <b/>
        <sz val="10"/>
        <color indexed="8"/>
        <rFont val="Calibri"/>
        <family val="2"/>
      </rPr>
      <t>(Synchron Generator)</t>
    </r>
  </si>
  <si>
    <t>Vestas V126-3.0
Gridstreamer</t>
  </si>
  <si>
    <t>Nordex N117 3.6MW</t>
  </si>
  <si>
    <t>Nordex N131 3.6MW</t>
  </si>
  <si>
    <t>3.03</t>
  </si>
  <si>
    <t>N117-3.6 and N131-3.6 added</t>
  </si>
  <si>
    <t>Prototyp Q3/2016 - geschätzte LK</t>
  </si>
  <si>
    <t>Siemens SWT 3.6-130</t>
  </si>
  <si>
    <t>Siemens SWT 3.15-142</t>
  </si>
  <si>
    <t>109m</t>
  </si>
  <si>
    <t>129 m</t>
  </si>
  <si>
    <t>3.04</t>
  </si>
  <si>
    <t>89,5 m</t>
  </si>
  <si>
    <t>109m, 129m, 135m</t>
  </si>
  <si>
    <t>79.5m, 92.5m, 99.5m</t>
  </si>
  <si>
    <t>Siemens SWT 3.6-120 power curve updated,  SWT 3.6-130 added, SWT 3.15-142 added, Senvion 3.4M NES-114 updated</t>
  </si>
  <si>
    <t>82m, 112m, 132m,142m, 149m</t>
  </si>
  <si>
    <t>87m, 117m, 137m, 147m, 149m 166m</t>
  </si>
  <si>
    <t>Senvion 3.6M-114</t>
  </si>
  <si>
    <t xml:space="preserve">119m </t>
  </si>
  <si>
    <t>93m</t>
  </si>
  <si>
    <t>89m</t>
  </si>
  <si>
    <t>Senvion 3.6M-140 EBC</t>
  </si>
  <si>
    <t>3.05</t>
  </si>
  <si>
    <t>Senvion 3.6M114 and 3.6M140 EBC added</t>
  </si>
  <si>
    <t>110m, 130m, 160m</t>
  </si>
  <si>
    <t>160m</t>
  </si>
  <si>
    <t>P80:</t>
  </si>
  <si>
    <t>3.06</t>
  </si>
  <si>
    <t>typo in "Ertrag" tab corrrected. P80 instead of double P75 (thanks to Petra S.)</t>
  </si>
  <si>
    <t>Siemens SWT DD-130</t>
  </si>
  <si>
    <t>Nordex N149 4.5MW</t>
  </si>
  <si>
    <t>105m, 125m, 164m</t>
  </si>
  <si>
    <t>105m</t>
  </si>
  <si>
    <t>125m</t>
  </si>
  <si>
    <t>164m</t>
  </si>
  <si>
    <t xml:space="preserve">106,1dB mit Serrations! </t>
  </si>
  <si>
    <t>107,5dB ohne Serrations</t>
  </si>
  <si>
    <t>Nordex N131 3.9MW</t>
  </si>
  <si>
    <t>114m, 120m, 134m</t>
  </si>
  <si>
    <t>107,2dB ohne Serrations</t>
  </si>
  <si>
    <t xml:space="preserve">106,2dB mit Serrations! </t>
  </si>
  <si>
    <t xml:space="preserve">104,9dB mit Serrations! </t>
  </si>
  <si>
    <t>Siemens SWT DD-142</t>
  </si>
  <si>
    <t>GE Wind GE 4.8-158</t>
  </si>
  <si>
    <t>101,0 m</t>
  </si>
  <si>
    <t>120,9 m</t>
  </si>
  <si>
    <t>161,0 m</t>
  </si>
  <si>
    <t>94,0*)</t>
  </si>
  <si>
    <t>94,7*)</t>
  </si>
  <si>
    <t>98,6*)</t>
  </si>
  <si>
    <t>104,0*)</t>
  </si>
  <si>
    <t>110m, 155m, 164.5m Bögl</t>
  </si>
  <si>
    <t>110m, 131.4m Bögl, 155m 164.5m Bögl</t>
  </si>
  <si>
    <t>110,0 m</t>
  </si>
  <si>
    <t>131,4 m</t>
  </si>
  <si>
    <t>164,5 m</t>
  </si>
  <si>
    <t>93,2*)</t>
  </si>
  <si>
    <t>93,4*)</t>
  </si>
  <si>
    <t>93,7*)</t>
  </si>
  <si>
    <t>97,8*)</t>
  </si>
  <si>
    <t>98,3*)</t>
  </si>
  <si>
    <t>98,9*)</t>
  </si>
  <si>
    <t>102,7*)</t>
  </si>
  <si>
    <t>103,1*)</t>
  </si>
  <si>
    <t>103,8*)</t>
  </si>
  <si>
    <t>105,7*)</t>
  </si>
  <si>
    <t>109m, 129m, 165m</t>
  </si>
  <si>
    <t>LK für medium TI</t>
  </si>
  <si>
    <t>3.07</t>
  </si>
  <si>
    <t>several GE wind turbines added ,Nordex N149 4.5MW added, several Siemens turbines added, Vestas V150-4.2 added</t>
  </si>
  <si>
    <t>105,0 m</t>
  </si>
  <si>
    <t>123,0 m</t>
  </si>
  <si>
    <t>Vestas V136-4.0 (4.2)</t>
  </si>
  <si>
    <t>112m</t>
  </si>
  <si>
    <t>101m, 120,9m, 161m</t>
  </si>
  <si>
    <t>3.08</t>
  </si>
  <si>
    <t>E160-4.6MW</t>
  </si>
  <si>
    <t>92,6*)</t>
  </si>
  <si>
    <t>96,6*)</t>
  </si>
  <si>
    <t>97,6*)</t>
  </si>
  <si>
    <t>100,1*)</t>
  </si>
  <si>
    <t>101,1*)</t>
  </si>
  <si>
    <t>104,1*)</t>
  </si>
  <si>
    <t>105,0*)</t>
  </si>
  <si>
    <t>105,5*)</t>
  </si>
  <si>
    <t>105,8*)</t>
  </si>
  <si>
    <t>106,1*)</t>
  </si>
  <si>
    <t>106,2*)</t>
  </si>
  <si>
    <t>7,5-12</t>
  </si>
  <si>
    <t>95,9*)</t>
  </si>
  <si>
    <t>98,4*)</t>
  </si>
  <si>
    <t>100,6*)</t>
  </si>
  <si>
    <t>104,2*)</t>
  </si>
  <si>
    <t>104,8*)</t>
  </si>
  <si>
    <t>105,4*)</t>
  </si>
  <si>
    <t xml:space="preserve">  11 -20</t>
  </si>
  <si>
    <t>E-147 EP5 E2</t>
  </si>
  <si>
    <t>120m / 166,6m</t>
  </si>
  <si>
    <t>92,5*)</t>
  </si>
  <si>
    <t>97,0*)</t>
  </si>
  <si>
    <t>102,1*)</t>
  </si>
  <si>
    <t>104,7*)</t>
  </si>
  <si>
    <t>106,4*)</t>
  </si>
  <si>
    <t>97,9*)</t>
  </si>
  <si>
    <t>101,5*)</t>
  </si>
  <si>
    <t xml:space="preserve">* with octave band data </t>
  </si>
  <si>
    <t>E-138 EP3 / 3,5 MW</t>
  </si>
  <si>
    <t>E-138 EP3 E2 / 4,2 MW</t>
  </si>
  <si>
    <t>81 / 111 / 130 / 148 / 160</t>
  </si>
  <si>
    <t>80 / 110 / 130 / 131 / 160</t>
  </si>
  <si>
    <t>E-136 EP5 4.65MW</t>
  </si>
  <si>
    <t>109 / 120 / 132 / 155</t>
  </si>
  <si>
    <t>93,6*)</t>
  </si>
  <si>
    <t>101,0*)</t>
  </si>
  <si>
    <t>103,9*)</t>
  </si>
  <si>
    <t>GE Wind GE 5.3-158</t>
  </si>
  <si>
    <t>GE Wind GE 5.5-158</t>
  </si>
  <si>
    <t xml:space="preserve"> 7-…</t>
  </si>
  <si>
    <t>Nordex N163-5.7</t>
  </si>
  <si>
    <t>0.875</t>
  </si>
  <si>
    <t>0.867</t>
  </si>
  <si>
    <t>0.847</t>
  </si>
  <si>
    <t>0.830</t>
  </si>
  <si>
    <t>0.819</t>
  </si>
  <si>
    <t>0.813</t>
  </si>
  <si>
    <t>0.809</t>
  </si>
  <si>
    <t>0.807</t>
  </si>
  <si>
    <t>0.806</t>
  </si>
  <si>
    <t>0.797</t>
  </si>
  <si>
    <t>0.774</t>
  </si>
  <si>
    <t>0.743</t>
  </si>
  <si>
    <t>0.700</t>
  </si>
  <si>
    <t>0.651</t>
  </si>
  <si>
    <t>0.599</t>
  </si>
  <si>
    <t>0.547</t>
  </si>
  <si>
    <t>0.495</t>
  </si>
  <si>
    <t>0.445</t>
  </si>
  <si>
    <t>0.397</t>
  </si>
  <si>
    <t>0.353</t>
  </si>
  <si>
    <t>0.313</t>
  </si>
  <si>
    <t>0.279</t>
  </si>
  <si>
    <t>0.248</t>
  </si>
  <si>
    <t>0.220</t>
  </si>
  <si>
    <t>0.197</t>
  </si>
  <si>
    <t>0.178</t>
  </si>
  <si>
    <t>0.161</t>
  </si>
  <si>
    <t>0.147</t>
  </si>
  <si>
    <t>0.135</t>
  </si>
  <si>
    <t>0.125</t>
  </si>
  <si>
    <t>0.116</t>
  </si>
  <si>
    <t>0.109</t>
  </si>
  <si>
    <t>0.103</t>
  </si>
  <si>
    <t>0.098</t>
  </si>
  <si>
    <t>0.093</t>
  </si>
  <si>
    <t>0.086</t>
  </si>
  <si>
    <t>0.078</t>
  </si>
  <si>
    <t>0.071</t>
  </si>
  <si>
    <t>0.065</t>
  </si>
  <si>
    <t>0.059</t>
  </si>
  <si>
    <t>0.054</t>
  </si>
  <si>
    <t>0.049</t>
  </si>
  <si>
    <t>0.046</t>
  </si>
  <si>
    <t>0.042</t>
  </si>
  <si>
    <t>0.039</t>
  </si>
  <si>
    <t>0.036</t>
  </si>
  <si>
    <t>0.033</t>
  </si>
  <si>
    <t>Wind- geschw. [m/s]</t>
  </si>
  <si>
    <t>Leistung [kW]</t>
  </si>
  <si>
    <t>Cp</t>
  </si>
  <si>
    <t>Vestas V172-7.2</t>
  </si>
  <si>
    <t>164,0 m</t>
  </si>
  <si>
    <t>166,0 m</t>
  </si>
  <si>
    <t>175,0 m</t>
  </si>
  <si>
    <t>199 m</t>
  </si>
  <si>
    <t>119,0 m</t>
  </si>
  <si>
    <t>169,0 m</t>
  </si>
  <si>
    <t>125,0 m</t>
  </si>
  <si>
    <t>Vestas V162-7.2</t>
  </si>
  <si>
    <t>Vestas V162-6.2</t>
  </si>
  <si>
    <t>Vestas V163-6.0</t>
  </si>
  <si>
    <t>148,0 m</t>
  </si>
  <si>
    <t>101,6*)</t>
  </si>
  <si>
    <t>103,6*)</t>
  </si>
  <si>
    <t>104,9*)</t>
  </si>
  <si>
    <t>Vestas V150-5.6/6.0</t>
  </si>
  <si>
    <t>Vestas V150-4.0/4.2</t>
  </si>
  <si>
    <t>91,1*)</t>
  </si>
  <si>
    <t>92,1*)</t>
  </si>
  <si>
    <t>92,3*)</t>
  </si>
  <si>
    <t>92,4*)</t>
  </si>
  <si>
    <t>96,1*)</t>
  </si>
  <si>
    <t>96,8*)</t>
  </si>
  <si>
    <t>101,2*)</t>
  </si>
  <si>
    <t>101,9*)</t>
  </si>
  <si>
    <t>145,0 m</t>
  </si>
  <si>
    <t>82,0 m</t>
  </si>
  <si>
    <t>112,0 m</t>
  </si>
  <si>
    <t>90,9*)</t>
  </si>
  <si>
    <t>91,7*)</t>
  </si>
  <si>
    <t>94,6*)</t>
  </si>
  <si>
    <t>95,4*)</t>
  </si>
  <si>
    <t>99,5*)</t>
  </si>
  <si>
    <t>100,4*)</t>
  </si>
  <si>
    <t>103,2*)</t>
  </si>
  <si>
    <t>Vensys 170 - 5600kW</t>
  </si>
  <si>
    <t>Vensys 155 - 6200kW</t>
  </si>
  <si>
    <t>Vensys 136 - 3500kW</t>
  </si>
  <si>
    <t>Vensys 136 - 3000kW</t>
  </si>
  <si>
    <t>Vensys 126 - 3800kW</t>
  </si>
  <si>
    <t>Ct</t>
  </si>
  <si>
    <t>101,3*)</t>
  </si>
  <si>
    <t>101,7*)</t>
  </si>
  <si>
    <t>107,0*)</t>
  </si>
  <si>
    <t>109 m</t>
  </si>
  <si>
    <t>92,0*)</t>
  </si>
  <si>
    <t>94,5*)</t>
  </si>
  <si>
    <t>101,8*)</t>
  </si>
  <si>
    <t>SG 6.0-170 6200</t>
  </si>
  <si>
    <t>SG 6.6-170 6600</t>
  </si>
  <si>
    <t>SG 6.0-155 6600</t>
  </si>
  <si>
    <t>102,5 m</t>
  </si>
  <si>
    <t>122,5 m</t>
  </si>
  <si>
    <t>165,0 m</t>
  </si>
  <si>
    <t>99,1*)</t>
  </si>
  <si>
    <t>SG 5.0-145 MkII 5000</t>
  </si>
  <si>
    <t>90,0 m</t>
  </si>
  <si>
    <t>95,1*)</t>
  </si>
  <si>
    <t>97,4*)</t>
  </si>
  <si>
    <t>98,2*)</t>
  </si>
  <si>
    <t>102,6*)</t>
  </si>
  <si>
    <t>102,9*)</t>
  </si>
  <si>
    <t>103,3*)</t>
  </si>
  <si>
    <t>106,3*)</t>
  </si>
  <si>
    <t>SG-145  4.5 4500</t>
  </si>
  <si>
    <t>107,5 m</t>
  </si>
  <si>
    <t>157,5 m</t>
  </si>
  <si>
    <t>100,0*)</t>
  </si>
  <si>
    <t>104,4*)</t>
  </si>
  <si>
    <t>107,3*)</t>
  </si>
  <si>
    <t>107,6*)</t>
  </si>
  <si>
    <t>107,8*)</t>
  </si>
  <si>
    <t>SG 5.0-132 MkII 5000</t>
  </si>
  <si>
    <t>92,8*)</t>
  </si>
  <si>
    <t>97,1*)</t>
  </si>
  <si>
    <t>100,7*)</t>
  </si>
  <si>
    <t>103,7*)</t>
  </si>
  <si>
    <t>auf Nabenhöhe</t>
  </si>
  <si>
    <t>115,0 m</t>
  </si>
  <si>
    <t>98,8*)</t>
  </si>
  <si>
    <t>Nordex N163-6.8</t>
  </si>
  <si>
    <t>Nordex N133 4.8</t>
  </si>
  <si>
    <t>GE Wind GE 6.0 164</t>
  </si>
  <si>
    <t>93,8*)</t>
  </si>
  <si>
    <t>102,5*)</t>
  </si>
  <si>
    <t>106,6*)</t>
  </si>
  <si>
    <t>GE Wind GE 6.0 164 GT135</t>
  </si>
  <si>
    <t>Die Firma Fuhrländer hat Ihre WEA Produktion leider eingestellt. Alle Leistungskurven sind also nur als Info zu sehen und wurden mir freundlicherweise von Fuhrländer zur Verfügung gestellt</t>
  </si>
  <si>
    <t>e.n.o 160 5400</t>
  </si>
  <si>
    <t>108,1*)</t>
  </si>
  <si>
    <t>e.n.o 152 5600</t>
  </si>
  <si>
    <t>106,8*)</t>
  </si>
  <si>
    <t>100m</t>
  </si>
  <si>
    <t>150m</t>
  </si>
  <si>
    <t>e.n.o 160 6000</t>
  </si>
  <si>
    <t>e.n.o 126 4800</t>
  </si>
  <si>
    <t>3.2023</t>
  </si>
  <si>
    <t>GE Wind GE 4.5-158</t>
  </si>
  <si>
    <t xml:space="preserve">Gamesa G136-4.5MW </t>
  </si>
  <si>
    <t>120,0 m</t>
  </si>
  <si>
    <t>140,0 m</t>
  </si>
  <si>
    <t>Gamesa G126-2.625MW</t>
  </si>
  <si>
    <t>84,0 m</t>
  </si>
  <si>
    <t>102,0 m</t>
  </si>
  <si>
    <t>129,0 m</t>
  </si>
  <si>
    <t>97,0 m</t>
  </si>
  <si>
    <t xml:space="preserve">Gamesa G132-3.465MW </t>
  </si>
  <si>
    <t>www.wind-macht-sinn.de/powercurve</t>
  </si>
  <si>
    <t>4.0</t>
  </si>
  <si>
    <t xml:space="preserve">BASIC UPDATE </t>
  </si>
  <si>
    <r>
      <t>c</t>
    </r>
    <r>
      <rPr>
        <vertAlign val="subscript"/>
        <sz val="12"/>
        <color theme="1"/>
        <rFont val="Calibri"/>
        <family val="2"/>
        <scheme val="minor"/>
      </rPr>
      <t>(p)</t>
    </r>
  </si>
  <si>
    <r>
      <t>c</t>
    </r>
    <r>
      <rPr>
        <vertAlign val="subscript"/>
        <sz val="12"/>
        <color theme="1"/>
        <rFont val="Calibri"/>
        <family val="2"/>
        <scheme val="minor"/>
      </rPr>
      <t>(t)</t>
    </r>
  </si>
  <si>
    <r>
      <t xml:space="preserve">Alle Leistungskurven und technischen Daten, werden unter </t>
    </r>
    <r>
      <rPr>
        <u/>
        <sz val="11"/>
        <color indexed="8"/>
        <rFont val="Calibri"/>
        <family val="2"/>
      </rPr>
      <t>Ausschluss jeglicher Garantien zur Richtigkeit und zur Aktualität</t>
    </r>
    <r>
      <rPr>
        <sz val="11"/>
        <color theme="1"/>
        <rFont val="Calibri"/>
        <family val="2"/>
        <scheme val="minor"/>
      </rPr>
      <t xml:space="preserve"> angeboten. Sobald Sie eins der Excel-Tabs anklicken, akzeptieren Sie diese Nutzungsbedingungen. Für aussagekräftige Ertragsberechnungen sollten Sie nur auf Leistungskurven vertrauen, die Sie </t>
    </r>
    <r>
      <rPr>
        <u/>
        <sz val="11"/>
        <color indexed="8"/>
        <rFont val="Calibri"/>
        <family val="2"/>
      </rPr>
      <t>direkt vom Hersteller</t>
    </r>
    <r>
      <rPr>
        <sz val="11"/>
        <color theme="1"/>
        <rFont val="Calibri"/>
        <family val="2"/>
        <scheme val="minor"/>
      </rPr>
      <t xml:space="preserve"> bekommen haben!</t>
    </r>
  </si>
  <si>
    <r>
      <t>P</t>
    </r>
    <r>
      <rPr>
        <vertAlign val="subscript"/>
        <sz val="11"/>
        <color theme="1"/>
        <rFont val="Calibri"/>
        <family val="2"/>
        <scheme val="minor"/>
      </rPr>
      <t>(v)</t>
    </r>
    <r>
      <rPr>
        <sz val="11"/>
        <color theme="1"/>
        <rFont val="Calibri"/>
        <family val="2"/>
        <scheme val="minor"/>
      </rPr>
      <t xml:space="preserve"> [kW]</t>
    </r>
  </si>
  <si>
    <t>E-175 6MW</t>
  </si>
  <si>
    <t>119,9 m</t>
  </si>
  <si>
    <t>166,6 m</t>
  </si>
  <si>
    <t>103,0*)</t>
  </si>
  <si>
    <t>E-160 EP5 E3 5560 kW</t>
  </si>
  <si>
    <t>E-160 EP5 4600 kW</t>
  </si>
  <si>
    <t>99,0 m</t>
  </si>
  <si>
    <t>119,8 m</t>
  </si>
  <si>
    <t>94,8*)</t>
  </si>
  <si>
    <t>95,6*)</t>
  </si>
  <si>
    <t>97,5*)</t>
  </si>
  <si>
    <t>99,8*)</t>
  </si>
  <si>
    <t>100,3*)</t>
  </si>
  <si>
    <t>103,5*)</t>
  </si>
  <si>
    <t>104,3*)</t>
  </si>
  <si>
    <t>identisch mit (R1)-Version</t>
  </si>
  <si>
    <t>106,7*)</t>
  </si>
  <si>
    <t>E-160 EP5 E2 5500 kW</t>
  </si>
  <si>
    <t>E-147 EP5  4.3MW</t>
  </si>
  <si>
    <t>126,3 m</t>
  </si>
  <si>
    <t>155,1 m</t>
  </si>
  <si>
    <t>96,4*)</t>
  </si>
  <si>
    <t>99,3*)</t>
  </si>
  <si>
    <t>102,2*)</t>
  </si>
  <si>
    <t>93,1*)</t>
  </si>
  <si>
    <t>96,2*)</t>
  </si>
  <si>
    <t>96,7*)</t>
  </si>
  <si>
    <t>105,2*)</t>
  </si>
  <si>
    <t>E-141 EP4 4200 kW</t>
  </si>
  <si>
    <t>159,0 m</t>
  </si>
  <si>
    <t>90,1*)</t>
  </si>
  <si>
    <t>90,5*)</t>
  </si>
  <si>
    <t>90,8*)</t>
  </si>
  <si>
    <t>91,4*)</t>
  </si>
  <si>
    <t>94,2*)</t>
  </si>
  <si>
    <t>95,3*)</t>
  </si>
  <si>
    <t>98,1*)</t>
  </si>
  <si>
    <t>100,9*)</t>
  </si>
  <si>
    <t>101,4*)</t>
  </si>
  <si>
    <t>106,9*)</t>
  </si>
  <si>
    <t>107,1*)</t>
  </si>
  <si>
    <t>107,2*)</t>
  </si>
  <si>
    <t xml:space="preserve">Gesammelte Leistungskurven/ Leistungskennlinien von modernen Windenergieanlagen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</si>
</sst>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0"/>
    <numFmt numFmtId="166" formatCode="_-* #,##0.00\ [$€]_-;\-* #,##0.00\ [$€]_-;_-* &quot;-&quot;??\ [$€]_-;_-@_-"/>
    <numFmt numFmtId="167" formatCode="0.000"/>
    <numFmt numFmtId="168" formatCode="0.0000"/>
    <numFmt numFmtId="169" formatCode="#,##0_ ;\-#,##0\ "/>
    <numFmt numFmtId="170" formatCode="0.00&quot;m/s&quot;"/>
    <numFmt numFmtId="171" formatCode="#,##0.00_ ;\-#,##0.00\ "/>
    <numFmt numFmtId="172" formatCode="0.0&quot;m&quot;"/>
  </numFmts>
  <fonts count="100" x14ac:knownFonts="1">
    <font>
      <sz val="11"/>
      <color theme="1"/>
      <name val="Calibri"/>
      <family val="2"/>
      <scheme val="minor"/>
    </font>
    <font>
      <sz val="11"/>
      <color indexed="8"/>
      <name val="Calibri"/>
      <family val="2"/>
    </font>
    <font>
      <b/>
      <sz val="10"/>
      <name val="Arial"/>
      <family val="2"/>
    </font>
    <font>
      <u/>
      <sz val="10"/>
      <color indexed="12"/>
      <name val="Arial"/>
      <family val="2"/>
    </font>
    <font>
      <u/>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sz val="12"/>
      <name val="Times New Roman"/>
      <family val="1"/>
    </font>
    <font>
      <sz val="10"/>
      <name val="Arial"/>
      <family val="2"/>
    </font>
    <font>
      <sz val="10"/>
      <color indexed="48"/>
      <name val="Arial"/>
      <family val="2"/>
    </font>
    <font>
      <sz val="10"/>
      <color indexed="14"/>
      <name val="Arial"/>
      <family val="2"/>
    </font>
    <font>
      <sz val="8"/>
      <name val="Arial"/>
      <family val="2"/>
    </font>
    <font>
      <sz val="8"/>
      <name val="Arial"/>
      <family val="2"/>
    </font>
    <font>
      <sz val="7"/>
      <name val="Arial"/>
      <family val="2"/>
    </font>
    <font>
      <sz val="11"/>
      <color indexed="8"/>
      <name val="Calibri"/>
      <family val="2"/>
    </font>
    <font>
      <b/>
      <sz val="11"/>
      <color indexed="8"/>
      <name val="Calibri"/>
      <family val="2"/>
    </font>
    <font>
      <b/>
      <sz val="12"/>
      <color indexed="8"/>
      <name val="Calibri"/>
      <family val="2"/>
    </font>
    <font>
      <sz val="8"/>
      <color indexed="8"/>
      <name val="Calibri"/>
      <family val="2"/>
    </font>
    <font>
      <sz val="11"/>
      <color indexed="8"/>
      <name val="Calibri"/>
      <family val="2"/>
    </font>
    <font>
      <b/>
      <sz val="14"/>
      <color indexed="10"/>
      <name val="Calibri"/>
      <family val="2"/>
    </font>
    <font>
      <sz val="9"/>
      <color indexed="8"/>
      <name val="Calibri"/>
      <family val="2"/>
    </font>
    <font>
      <b/>
      <sz val="8"/>
      <color indexed="8"/>
      <name val="Calibri"/>
      <family val="2"/>
    </font>
    <font>
      <sz val="11"/>
      <color indexed="10"/>
      <name val="Calibri"/>
      <family val="2"/>
    </font>
    <font>
      <sz val="9"/>
      <color indexed="8"/>
      <name val="Calibri"/>
      <family val="2"/>
    </font>
    <font>
      <sz val="9"/>
      <color indexed="10"/>
      <name val="Calibri"/>
      <family val="2"/>
    </font>
    <font>
      <sz val="8"/>
      <name val="Calibri"/>
      <family val="2"/>
    </font>
    <font>
      <b/>
      <sz val="14"/>
      <color indexed="8"/>
      <name val="Calibri"/>
      <family val="2"/>
    </font>
    <font>
      <b/>
      <sz val="8"/>
      <color indexed="10"/>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0"/>
      <color theme="1"/>
      <name val="Calibri"/>
      <family val="2"/>
      <scheme val="minor"/>
    </font>
    <font>
      <i/>
      <sz val="10"/>
      <color indexed="8"/>
      <name val="Calibri"/>
      <family val="2"/>
    </font>
    <font>
      <b/>
      <sz val="11"/>
      <color rgb="FFFF0000"/>
      <name val="Calibri"/>
      <family val="2"/>
      <scheme val="minor"/>
    </font>
    <font>
      <b/>
      <sz val="12"/>
      <color theme="0" tint="-0.499984740745262"/>
      <name val="Calibri"/>
      <family val="2"/>
    </font>
    <font>
      <sz val="11"/>
      <color theme="0" tint="-0.499984740745262"/>
      <name val="Calibri"/>
      <family val="2"/>
      <scheme val="minor"/>
    </font>
    <font>
      <b/>
      <i/>
      <sz val="9"/>
      <color rgb="FFFF0000"/>
      <name val="Calibri"/>
      <family val="2"/>
    </font>
    <font>
      <sz val="8"/>
      <color rgb="FFFF0000"/>
      <name val="Calibri"/>
      <family val="2"/>
    </font>
    <font>
      <sz val="9"/>
      <color theme="3" tint="0.39997558519241921"/>
      <name val="Calibri"/>
      <family val="2"/>
      <scheme val="minor"/>
    </font>
    <font>
      <sz val="11"/>
      <color theme="1" tint="0.499984740745262"/>
      <name val="Calibri"/>
      <family val="2"/>
      <scheme val="minor"/>
    </font>
    <font>
      <b/>
      <sz val="14"/>
      <color rgb="FF0070C0"/>
      <name val="Calibri"/>
      <family val="2"/>
    </font>
    <font>
      <sz val="11"/>
      <color rgb="FF0070C0"/>
      <name val="Calibri"/>
      <family val="2"/>
      <scheme val="minor"/>
    </font>
    <font>
      <b/>
      <sz val="11"/>
      <color rgb="FF0070C0"/>
      <name val="Calibri"/>
      <family val="2"/>
      <scheme val="minor"/>
    </font>
    <font>
      <sz val="11"/>
      <color theme="1" tint="0.249977111117893"/>
      <name val="Calibri"/>
      <family val="2"/>
      <scheme val="minor"/>
    </font>
    <font>
      <sz val="9"/>
      <color theme="1" tint="0.249977111117893"/>
      <name val="Calibri"/>
      <family val="2"/>
      <scheme val="minor"/>
    </font>
    <font>
      <sz val="10"/>
      <color theme="1" tint="0.249977111117893"/>
      <name val="Calibri"/>
      <family val="2"/>
      <scheme val="minor"/>
    </font>
    <font>
      <vertAlign val="subscript"/>
      <sz val="11"/>
      <color theme="1"/>
      <name val="Calibri"/>
      <family val="2"/>
      <scheme val="minor"/>
    </font>
    <font>
      <vertAlign val="subscript"/>
      <sz val="10"/>
      <color theme="1"/>
      <name val="Calibri"/>
      <family val="2"/>
      <scheme val="minor"/>
    </font>
    <font>
      <b/>
      <vertAlign val="subscript"/>
      <sz val="9"/>
      <color theme="1"/>
      <name val="Calibri"/>
      <family val="2"/>
      <scheme val="minor"/>
    </font>
    <font>
      <sz val="9"/>
      <color indexed="81"/>
      <name val="Tahoma"/>
      <family val="2"/>
    </font>
    <font>
      <b/>
      <sz val="11"/>
      <name val="Calibri"/>
      <family val="2"/>
      <scheme val="minor"/>
    </font>
    <font>
      <sz val="11"/>
      <name val="Calibri"/>
      <family val="2"/>
      <scheme val="minor"/>
    </font>
    <font>
      <b/>
      <sz val="12"/>
      <name val="Calibri"/>
      <family val="2"/>
      <scheme val="minor"/>
    </font>
    <font>
      <sz val="10"/>
      <name val="Calibri"/>
      <family val="2"/>
      <scheme val="minor"/>
    </font>
    <font>
      <sz val="11"/>
      <color theme="1"/>
      <name val="Calibri"/>
      <family val="2"/>
    </font>
    <font>
      <b/>
      <sz val="10"/>
      <color theme="1"/>
      <name val="Calibri"/>
      <family val="2"/>
      <scheme val="minor"/>
    </font>
    <font>
      <b/>
      <sz val="9"/>
      <color indexed="8"/>
      <name val="Calibri"/>
      <family val="2"/>
    </font>
    <font>
      <sz val="9"/>
      <color theme="1"/>
      <name val="Calibri"/>
      <family val="2"/>
      <scheme val="minor"/>
    </font>
    <font>
      <b/>
      <vertAlign val="subscript"/>
      <sz val="11"/>
      <color indexed="8"/>
      <name val="Calibri"/>
      <family val="2"/>
    </font>
    <font>
      <b/>
      <vertAlign val="subscript"/>
      <sz val="12"/>
      <color indexed="8"/>
      <name val="Calibri"/>
      <family val="2"/>
    </font>
    <font>
      <sz val="10"/>
      <color theme="3" tint="0.39997558519241921"/>
      <name val="Calibri"/>
      <family val="2"/>
      <scheme val="minor"/>
    </font>
    <font>
      <b/>
      <sz val="10"/>
      <color indexed="8"/>
      <name val="Calibri"/>
      <family val="2"/>
    </font>
    <font>
      <sz val="11"/>
      <color theme="0" tint="-0.249977111117893"/>
      <name val="Calibri"/>
      <family val="2"/>
      <scheme val="minor"/>
    </font>
    <font>
      <i/>
      <sz val="11"/>
      <color theme="1"/>
      <name val="Calibri"/>
      <family val="2"/>
      <scheme val="minor"/>
    </font>
    <font>
      <b/>
      <sz val="12"/>
      <name val="Calibri"/>
      <family val="2"/>
    </font>
    <font>
      <b/>
      <sz val="10"/>
      <color theme="1"/>
      <name val="Arial"/>
      <family val="2"/>
    </font>
    <font>
      <sz val="8"/>
      <color theme="0" tint="-0.499984740745262"/>
      <name val="Calibri"/>
      <family val="2"/>
    </font>
    <font>
      <i/>
      <sz val="8"/>
      <color theme="1"/>
      <name val="Calibri"/>
      <family val="2"/>
      <scheme val="minor"/>
    </font>
    <font>
      <sz val="12"/>
      <color theme="1"/>
      <name val="Calibri"/>
      <family val="2"/>
      <scheme val="minor"/>
    </font>
    <font>
      <vertAlign val="subscript"/>
      <sz val="12"/>
      <color theme="1"/>
      <name val="Calibri"/>
      <family val="2"/>
      <scheme val="minor"/>
    </font>
    <font>
      <b/>
      <sz val="12"/>
      <color rgb="FFFF0000"/>
      <name val="Calibri"/>
      <family val="2"/>
      <scheme val="minor"/>
    </font>
  </fonts>
  <fills count="7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99CCFF"/>
        <bgColor indexed="64"/>
      </patternFill>
    </fill>
    <fill>
      <patternFill patternType="solid">
        <fgColor rgb="FFD3E2F5"/>
        <bgColor indexed="64"/>
      </patternFill>
    </fill>
    <fill>
      <patternFill patternType="solid">
        <fgColor rgb="FFE6F5FE"/>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8BFF8B"/>
        <bgColor indexed="64"/>
      </patternFill>
    </fill>
    <fill>
      <patternFill patternType="solid">
        <fgColor rgb="FFF7F7F7"/>
        <bgColor indexed="64"/>
      </patternFill>
    </fill>
    <fill>
      <patternFill patternType="solid">
        <fgColor rgb="FFFFFFCC"/>
        <bgColor indexed="64"/>
      </patternFill>
    </fill>
    <fill>
      <patternFill patternType="solid">
        <fgColor rgb="FFB2FEAC"/>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14996795556505021"/>
        <bgColor indexed="64"/>
      </patternFill>
    </fill>
  </fills>
  <borders count="1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medium">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style="medium">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medium">
        <color theme="3" tint="0.39994506668294322"/>
      </right>
      <top/>
      <bottom/>
      <diagonal/>
    </border>
    <border>
      <left/>
      <right style="medium">
        <color theme="3" tint="0.39994506668294322"/>
      </right>
      <top style="medium">
        <color theme="3" tint="0.39994506668294322"/>
      </top>
      <bottom/>
      <diagonal/>
    </border>
    <border>
      <left style="medium">
        <color theme="3" tint="0.39994506668294322"/>
      </left>
      <right style="thin">
        <color theme="3" tint="0.39991454817346722"/>
      </right>
      <top/>
      <bottom/>
      <diagonal/>
    </border>
    <border>
      <left style="medium">
        <color theme="3" tint="0.39994506668294322"/>
      </left>
      <right style="thin">
        <color theme="3" tint="0.39991454817346722"/>
      </right>
      <top style="medium">
        <color theme="3" tint="0.39994506668294322"/>
      </top>
      <bottom/>
      <diagonal/>
    </border>
    <border>
      <left style="thin">
        <color theme="3" tint="0.39991454817346722"/>
      </left>
      <right style="medium">
        <color theme="3" tint="0.39988402966399123"/>
      </right>
      <top/>
      <bottom/>
      <diagonal/>
    </border>
    <border>
      <left style="thin">
        <color theme="3" tint="0.39991454817346722"/>
      </left>
      <right style="thin">
        <color theme="3" tint="0.39988402966399123"/>
      </right>
      <top/>
      <bottom/>
      <diagonal/>
    </border>
    <border>
      <left style="thin">
        <color theme="3" tint="0.39988402966399123"/>
      </left>
      <right style="thin">
        <color theme="3" tint="0.39988402966399123"/>
      </right>
      <top/>
      <bottom/>
      <diagonal/>
    </border>
    <border>
      <left style="thin">
        <color theme="3" tint="0.39988402966399123"/>
      </left>
      <right style="thin">
        <color theme="3" tint="0.39991454817346722"/>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3" tint="0.39988402966399123"/>
      </right>
      <top/>
      <bottom/>
      <diagonal/>
    </border>
    <border>
      <left style="thin">
        <color theme="3" tint="0.39991454817346722"/>
      </left>
      <right style="thin">
        <color theme="3" tint="0.39991454817346722"/>
      </right>
      <top/>
      <bottom/>
      <diagonal/>
    </border>
    <border>
      <left/>
      <right style="thin">
        <color theme="3" tint="0.39991454817346722"/>
      </right>
      <top/>
      <bottom/>
      <diagonal/>
    </border>
    <border>
      <left/>
      <right style="medium">
        <color theme="3" tint="0.39994506668294322"/>
      </right>
      <top/>
      <bottom style="thin">
        <color theme="3" tint="0.39985351115451523"/>
      </bottom>
      <diagonal/>
    </border>
    <border>
      <left style="medium">
        <color theme="3" tint="0.39994506668294322"/>
      </left>
      <right style="thin">
        <color theme="3" tint="0.39991454817346722"/>
      </right>
      <top/>
      <bottom style="thin">
        <color theme="3" tint="0.39985351115451523"/>
      </bottom>
      <diagonal/>
    </border>
    <border>
      <left/>
      <right style="medium">
        <color theme="3" tint="0.39994506668294322"/>
      </right>
      <top style="thin">
        <color theme="3" tint="0.39985351115451523"/>
      </top>
      <bottom style="thin">
        <color theme="3" tint="0.39985351115451523"/>
      </bottom>
      <diagonal/>
    </border>
    <border>
      <left style="medium">
        <color theme="3" tint="0.39994506668294322"/>
      </left>
      <right style="thin">
        <color theme="3" tint="0.39991454817346722"/>
      </right>
      <top style="thin">
        <color theme="3" tint="0.39985351115451523"/>
      </top>
      <bottom style="thin">
        <color theme="3" tint="0.39985351115451523"/>
      </bottom>
      <diagonal/>
    </border>
    <border>
      <left style="thin">
        <color theme="3" tint="0.39991454817346722"/>
      </left>
      <right style="thin">
        <color theme="3" tint="0.39988402966399123"/>
      </right>
      <top style="thin">
        <color theme="3" tint="0.39985351115451523"/>
      </top>
      <bottom style="thin">
        <color theme="3" tint="0.39985351115451523"/>
      </bottom>
      <diagonal/>
    </border>
    <border>
      <left/>
      <right style="medium">
        <color theme="3" tint="0.39994506668294322"/>
      </right>
      <top style="thin">
        <color theme="3" tint="0.39985351115451523"/>
      </top>
      <bottom/>
      <diagonal/>
    </border>
    <border>
      <left style="medium">
        <color theme="3" tint="0.39994506668294322"/>
      </left>
      <right style="thin">
        <color theme="3" tint="0.39991454817346722"/>
      </right>
      <top style="thin">
        <color theme="3" tint="0.39985351115451523"/>
      </top>
      <bottom/>
      <diagonal/>
    </border>
    <border>
      <left style="thin">
        <color theme="3" tint="0.39991454817346722"/>
      </left>
      <right style="thin">
        <color theme="3" tint="0.39988402966399123"/>
      </right>
      <top style="thin">
        <color theme="3" tint="0.39985351115451523"/>
      </top>
      <bottom/>
      <diagonal/>
    </border>
    <border>
      <left style="medium">
        <color theme="3" tint="0.39994506668294322"/>
      </left>
      <right style="thin">
        <color theme="3" tint="0.39988402966399123"/>
      </right>
      <top/>
      <bottom style="thin">
        <color theme="3" tint="0.39985351115451523"/>
      </bottom>
      <diagonal/>
    </border>
    <border>
      <left style="medium">
        <color theme="3" tint="0.39994506668294322"/>
      </left>
      <right style="thin">
        <color theme="3" tint="0.39988402966399123"/>
      </right>
      <top style="thin">
        <color theme="3" tint="0.39985351115451523"/>
      </top>
      <bottom style="thin">
        <color theme="3" tint="0.39985351115451523"/>
      </bottom>
      <diagonal/>
    </border>
    <border>
      <left style="medium">
        <color theme="3" tint="0.39994506668294322"/>
      </left>
      <right style="thin">
        <color theme="3" tint="0.39988402966399123"/>
      </right>
      <top style="thin">
        <color theme="3" tint="0.39985351115451523"/>
      </top>
      <bottom/>
      <diagonal/>
    </border>
    <border>
      <left style="thin">
        <color theme="3" tint="0.39991454817346722"/>
      </left>
      <right/>
      <top style="thin">
        <color theme="3" tint="0.39985351115451523"/>
      </top>
      <bottom style="thin">
        <color theme="3" tint="0.39985351115451523"/>
      </bottom>
      <diagonal/>
    </border>
    <border>
      <left/>
      <right style="thin">
        <color theme="3" tint="0.39988402966399123"/>
      </right>
      <top style="thin">
        <color theme="3" tint="0.39985351115451523"/>
      </top>
      <bottom style="thin">
        <color theme="3" tint="0.39985351115451523"/>
      </bottom>
      <diagonal/>
    </border>
    <border>
      <left/>
      <right style="thin">
        <color theme="3" tint="0.39988402966399123"/>
      </right>
      <top style="thin">
        <color theme="3" tint="0.39985351115451523"/>
      </top>
      <bottom/>
      <diagonal/>
    </border>
    <border>
      <left style="thin">
        <color theme="3" tint="0.39988402966399123"/>
      </left>
      <right style="thin">
        <color theme="3" tint="0.39988402966399123"/>
      </right>
      <top style="thin">
        <color theme="3" tint="0.39985351115451523"/>
      </top>
      <bottom style="thin">
        <color theme="3" tint="0.39985351115451523"/>
      </bottom>
      <diagonal/>
    </border>
    <border>
      <left style="thin">
        <color theme="3" tint="0.39988402966399123"/>
      </left>
      <right style="thin">
        <color theme="3" tint="0.39988402966399123"/>
      </right>
      <top style="thin">
        <color theme="3" tint="0.39985351115451523"/>
      </top>
      <bottom/>
      <diagonal/>
    </border>
    <border>
      <left/>
      <right/>
      <top style="thin">
        <color theme="3" tint="0.39985351115451523"/>
      </top>
      <bottom style="thin">
        <color theme="3" tint="0.39985351115451523"/>
      </bottom>
      <diagonal/>
    </border>
    <border>
      <left style="thin">
        <color theme="3" tint="0.39991454817346722"/>
      </left>
      <right style="thin">
        <color theme="3" tint="0.39991454817346722"/>
      </right>
      <top style="thin">
        <color theme="3" tint="0.39985351115451523"/>
      </top>
      <bottom style="thin">
        <color theme="3" tint="0.39985351115451523"/>
      </bottom>
      <diagonal/>
    </border>
    <border>
      <left/>
      <right/>
      <top style="thin">
        <color theme="3" tint="0.39985351115451523"/>
      </top>
      <bottom/>
      <diagonal/>
    </border>
    <border>
      <left style="thin">
        <color theme="3" tint="0.39991454817346722"/>
      </left>
      <right style="thin">
        <color theme="3" tint="0.39991454817346722"/>
      </right>
      <top style="thin">
        <color theme="3" tint="0.39985351115451523"/>
      </top>
      <bottom/>
      <diagonal/>
    </border>
    <border>
      <left/>
      <right style="thin">
        <color theme="3" tint="0.39988402966399123"/>
      </right>
      <top style="medium">
        <color theme="3" tint="0.39982299264503923"/>
      </top>
      <bottom style="thin">
        <color theme="3" tint="0.39985351115451523"/>
      </bottom>
      <diagonal/>
    </border>
    <border>
      <left style="thin">
        <color theme="3" tint="0.39991454817346722"/>
      </left>
      <right/>
      <top/>
      <bottom/>
      <diagonal/>
    </border>
    <border>
      <left/>
      <right style="medium">
        <color theme="3" tint="0.39994506668294322"/>
      </right>
      <top style="medium">
        <color theme="3" tint="0.39982299264503923"/>
      </top>
      <bottom style="thin">
        <color theme="3" tint="0.39985351115451523"/>
      </bottom>
      <diagonal/>
    </border>
    <border>
      <left style="medium">
        <color theme="3" tint="0.39994506668294322"/>
      </left>
      <right style="thin">
        <color theme="3" tint="0.39991454817346722"/>
      </right>
      <top style="medium">
        <color theme="3" tint="0.39982299264503923"/>
      </top>
      <bottom style="thin">
        <color theme="3" tint="0.39985351115451523"/>
      </bottom>
      <diagonal/>
    </border>
    <border>
      <left style="thin">
        <color theme="3" tint="0.39991454817346722"/>
      </left>
      <right/>
      <top style="medium">
        <color theme="3" tint="0.39982299264503923"/>
      </top>
      <bottom style="thin">
        <color theme="3" tint="0.39985351115451523"/>
      </bottom>
      <diagonal/>
    </border>
    <border>
      <left style="medium">
        <color theme="3" tint="0.39994506668294322"/>
      </left>
      <right style="thin">
        <color theme="3" tint="0.39988402966399123"/>
      </right>
      <top/>
      <bottom/>
      <diagonal/>
    </border>
    <border>
      <left style="medium">
        <color theme="3" tint="0.39994506668294322"/>
      </left>
      <right style="thin">
        <color theme="3" tint="0.39988402966399123"/>
      </right>
      <top style="medium">
        <color theme="3" tint="0.39982299264503923"/>
      </top>
      <bottom style="thin">
        <color theme="3" tint="0.39985351115451523"/>
      </bottom>
      <diagonal/>
    </border>
    <border>
      <left/>
      <right/>
      <top style="medium">
        <color theme="3" tint="0.39982299264503923"/>
      </top>
      <bottom style="thin">
        <color theme="3" tint="0.39985351115451523"/>
      </bottom>
      <diagonal/>
    </border>
    <border>
      <left style="thin">
        <color theme="3" tint="0.39991454817346722"/>
      </left>
      <right style="thin">
        <color theme="3" tint="0.39988402966399123"/>
      </right>
      <top style="medium">
        <color theme="3" tint="0.39982299264503923"/>
      </top>
      <bottom style="thin">
        <color theme="3" tint="0.39985351115451523"/>
      </bottom>
      <diagonal/>
    </border>
    <border>
      <left style="thin">
        <color theme="3" tint="0.39991454817346722"/>
      </left>
      <right style="thin">
        <color theme="3" tint="0.39991454817346722"/>
      </right>
      <top style="medium">
        <color theme="3" tint="0.39982299264503923"/>
      </top>
      <bottom style="thin">
        <color theme="3" tint="0.39985351115451523"/>
      </bottom>
      <diagonal/>
    </border>
    <border>
      <left/>
      <right style="medium">
        <color theme="3" tint="0.39994506668294322"/>
      </right>
      <top style="thin">
        <color theme="3" tint="0.39991454817346722"/>
      </top>
      <bottom style="thin">
        <color theme="3" tint="0.39991454817346722"/>
      </bottom>
      <diagonal/>
    </border>
    <border>
      <left style="medium">
        <color theme="3" tint="0.39994506668294322"/>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88402966399123"/>
      </right>
      <top style="medium">
        <color theme="3" tint="0.39994506668294322"/>
      </top>
      <bottom/>
      <diagonal/>
    </border>
    <border>
      <left style="thin">
        <color theme="3" tint="0.39991454817346722"/>
      </left>
      <right style="thin">
        <color theme="3" tint="0.39988402966399123"/>
      </right>
      <top style="thin">
        <color theme="3" tint="0.39991454817346722"/>
      </top>
      <bottom style="thin">
        <color theme="3" tint="0.39991454817346722"/>
      </bottom>
      <diagonal/>
    </border>
    <border>
      <left style="thin">
        <color indexed="64"/>
      </left>
      <right style="thick">
        <color rgb="FFFFFF00"/>
      </right>
      <top style="thin">
        <color theme="0" tint="-0.34998626667073579"/>
      </top>
      <bottom style="thin">
        <color theme="0" tint="-0.34998626667073579"/>
      </bottom>
      <diagonal/>
    </border>
    <border>
      <left style="thin">
        <color theme="3" tint="0.39988402966399123"/>
      </left>
      <right style="thin">
        <color theme="3" tint="0.39988402966399123"/>
      </right>
      <top style="medium">
        <color theme="3" tint="0.39982299264503923"/>
      </top>
      <bottom style="thin">
        <color theme="3" tint="0.39985351115451523"/>
      </bottom>
      <diagonal/>
    </border>
    <border>
      <left style="thin">
        <color theme="3" tint="0.39991454817346722"/>
      </left>
      <right style="thin">
        <color theme="3" tint="0.39988402966399123"/>
      </right>
      <top/>
      <bottom style="thin">
        <color theme="3" tint="0.39985351115451523"/>
      </bottom>
      <diagonal/>
    </border>
    <border>
      <left style="medium">
        <color theme="3" tint="0.39994506668294322"/>
      </left>
      <right/>
      <top/>
      <bottom/>
      <diagonal/>
    </border>
    <border>
      <left style="medium">
        <color theme="3" tint="0.39994506668294322"/>
      </left>
      <right/>
      <top style="medium">
        <color theme="3" tint="0.39982299264503923"/>
      </top>
      <bottom style="thin">
        <color theme="3" tint="0.39985351115451523"/>
      </bottom>
      <diagonal/>
    </border>
    <border>
      <left style="medium">
        <color theme="3" tint="0.39994506668294322"/>
      </left>
      <right/>
      <top style="thin">
        <color theme="3" tint="0.39985351115451523"/>
      </top>
      <bottom style="thin">
        <color theme="3" tint="0.39985351115451523"/>
      </bottom>
      <diagonal/>
    </border>
    <border>
      <left style="medium">
        <color theme="3" tint="0.39994506668294322"/>
      </left>
      <right/>
      <top style="thin">
        <color theme="3" tint="0.39985351115451523"/>
      </top>
      <bottom/>
      <diagonal/>
    </border>
    <border>
      <left style="medium">
        <color theme="3" tint="0.39994506668294322"/>
      </left>
      <right/>
      <top/>
      <bottom style="thin">
        <color theme="3" tint="0.39985351115451523"/>
      </bottom>
      <diagonal/>
    </border>
    <border>
      <left style="thin">
        <color theme="3" tint="0.39991454817346722"/>
      </left>
      <right style="thin">
        <color theme="3" tint="0.39988402966399123"/>
      </right>
      <top style="thin">
        <color theme="3" tint="0.39991454817346722"/>
      </top>
      <bottom style="thin">
        <color theme="3" tint="0.39985351115451523"/>
      </bottom>
      <diagonal/>
    </border>
    <border>
      <left style="thin">
        <color theme="3" tint="0.39991454817346722"/>
      </left>
      <right/>
      <top style="medium">
        <color theme="3" tint="0.39994506668294322"/>
      </top>
      <bottom/>
      <diagonal/>
    </border>
    <border>
      <left style="thin">
        <color theme="3" tint="0.39991454817346722"/>
      </left>
      <right/>
      <top style="thin">
        <color theme="3" tint="0.39991454817346722"/>
      </top>
      <bottom style="thin">
        <color theme="3" tint="0.39991454817346722"/>
      </bottom>
      <diagonal/>
    </border>
    <border>
      <left style="medium">
        <color theme="3" tint="0.39994506668294322"/>
      </left>
      <right style="thin">
        <color theme="3" tint="0.39991454817346722"/>
      </right>
      <top style="medium">
        <color theme="3" tint="0.39982299264503923"/>
      </top>
      <bottom style="thin">
        <color theme="3" tint="0.39991454817346722"/>
      </bottom>
      <diagonal/>
    </border>
    <border>
      <left style="medium">
        <color theme="3" tint="0.39994506668294322"/>
      </left>
      <right/>
      <top style="thin">
        <color theme="3" tint="0.39991454817346722"/>
      </top>
      <bottom style="thin">
        <color theme="3" tint="0.39991454817346722"/>
      </bottom>
      <diagonal/>
    </border>
    <border>
      <left style="thin">
        <color theme="3" tint="0.39991454817346722"/>
      </left>
      <right style="thin">
        <color theme="3" tint="0.39988402966399123"/>
      </right>
      <top style="medium">
        <color theme="3" tint="0.39982299264503923"/>
      </top>
      <bottom style="thin">
        <color theme="3" tint="0.39991454817346722"/>
      </bottom>
      <diagonal/>
    </border>
    <border>
      <left style="thin">
        <color indexed="64"/>
      </left>
      <right style="thin">
        <color indexed="64"/>
      </right>
      <top style="thin">
        <color indexed="64"/>
      </top>
      <bottom style="thin">
        <color indexed="64"/>
      </bottom>
      <diagonal/>
    </border>
    <border>
      <left style="medium">
        <color theme="3" tint="0.39991454817346722"/>
      </left>
      <right style="thin">
        <color theme="3" tint="0.39991454817346722"/>
      </right>
      <top/>
      <bottom/>
      <diagonal/>
    </border>
    <border>
      <left style="medium">
        <color theme="3" tint="0.39991454817346722"/>
      </left>
      <right style="thin">
        <color theme="3" tint="0.39991454817346722"/>
      </right>
      <top style="medium">
        <color theme="3" tint="0.39982299264503923"/>
      </top>
      <bottom style="thin">
        <color theme="3" tint="0.39985351115451523"/>
      </bottom>
      <diagonal/>
    </border>
    <border>
      <left style="medium">
        <color theme="3" tint="0.39991454817346722"/>
      </left>
      <right style="thin">
        <color theme="3" tint="0.39991454817346722"/>
      </right>
      <top style="thin">
        <color theme="3" tint="0.39985351115451523"/>
      </top>
      <bottom style="thin">
        <color theme="3" tint="0.39985351115451523"/>
      </bottom>
      <diagonal/>
    </border>
    <border>
      <left style="medium">
        <color theme="3" tint="0.39991454817346722"/>
      </left>
      <right style="thin">
        <color theme="3" tint="0.39991454817346722"/>
      </right>
      <top style="thin">
        <color theme="3" tint="0.39985351115451523"/>
      </top>
      <bottom style="thin">
        <color indexed="64"/>
      </bottom>
      <diagonal/>
    </border>
    <border>
      <left style="thin">
        <color theme="3" tint="0.39991454817346722"/>
      </left>
      <right style="thin">
        <color theme="3" tint="0.39991454817346722"/>
      </right>
      <top style="thin">
        <color theme="3" tint="0.39985351115451523"/>
      </top>
      <bottom style="thin">
        <color indexed="64"/>
      </bottom>
      <diagonal/>
    </border>
  </borders>
  <cellStyleXfs count="90">
    <xf numFmtId="0" fontId="0" fillId="0" borderId="0"/>
    <xf numFmtId="0" fontId="43" fillId="28" borderId="0" applyNumberFormat="0" applyBorder="0" applyAlignment="0" applyProtection="0"/>
    <xf numFmtId="0" fontId="1" fillId="2" borderId="0" applyNumberFormat="0" applyBorder="0" applyAlignment="0" applyProtection="0"/>
    <xf numFmtId="0" fontId="43" fillId="29" borderId="0" applyNumberFormat="0" applyBorder="0" applyAlignment="0" applyProtection="0"/>
    <xf numFmtId="0" fontId="1" fillId="3" borderId="0" applyNumberFormat="0" applyBorder="0" applyAlignment="0" applyProtection="0"/>
    <xf numFmtId="0" fontId="43" fillId="30" borderId="0" applyNumberFormat="0" applyBorder="0" applyAlignment="0" applyProtection="0"/>
    <xf numFmtId="0" fontId="1" fillId="4" borderId="0" applyNumberFormat="0" applyBorder="0" applyAlignment="0" applyProtection="0"/>
    <xf numFmtId="0" fontId="43" fillId="31" borderId="0" applyNumberFormat="0" applyBorder="0" applyAlignment="0" applyProtection="0"/>
    <xf numFmtId="0" fontId="1" fillId="5" borderId="0" applyNumberFormat="0" applyBorder="0" applyAlignment="0" applyProtection="0"/>
    <xf numFmtId="0" fontId="43" fillId="32" borderId="0" applyNumberFormat="0" applyBorder="0" applyAlignment="0" applyProtection="0"/>
    <xf numFmtId="0" fontId="1" fillId="6" borderId="0" applyNumberFormat="0" applyBorder="0" applyAlignment="0" applyProtection="0"/>
    <xf numFmtId="0" fontId="43" fillId="33" borderId="0" applyNumberFormat="0" applyBorder="0" applyAlignment="0" applyProtection="0"/>
    <xf numFmtId="0" fontId="1" fillId="7" borderId="0" applyNumberFormat="0" applyBorder="0" applyAlignment="0" applyProtection="0"/>
    <xf numFmtId="0" fontId="43" fillId="34" borderId="0" applyNumberFormat="0" applyBorder="0" applyAlignment="0" applyProtection="0"/>
    <xf numFmtId="0" fontId="1" fillId="8" borderId="0" applyNumberFormat="0" applyBorder="0" applyAlignment="0" applyProtection="0"/>
    <xf numFmtId="0" fontId="43" fillId="35" borderId="0" applyNumberFormat="0" applyBorder="0" applyAlignment="0" applyProtection="0"/>
    <xf numFmtId="0" fontId="1" fillId="9" borderId="0" applyNumberFormat="0" applyBorder="0" applyAlignment="0" applyProtection="0"/>
    <xf numFmtId="0" fontId="43" fillId="36" borderId="0" applyNumberFormat="0" applyBorder="0" applyAlignment="0" applyProtection="0"/>
    <xf numFmtId="0" fontId="1" fillId="10" borderId="0" applyNumberFormat="0" applyBorder="0" applyAlignment="0" applyProtection="0"/>
    <xf numFmtId="0" fontId="43" fillId="37" borderId="0" applyNumberFormat="0" applyBorder="0" applyAlignment="0" applyProtection="0"/>
    <xf numFmtId="0" fontId="1" fillId="5" borderId="0" applyNumberFormat="0" applyBorder="0" applyAlignment="0" applyProtection="0"/>
    <xf numFmtId="0" fontId="43" fillId="38" borderId="0" applyNumberFormat="0" applyBorder="0" applyAlignment="0" applyProtection="0"/>
    <xf numFmtId="0" fontId="1" fillId="8" borderId="0" applyNumberFormat="0" applyBorder="0" applyAlignment="0" applyProtection="0"/>
    <xf numFmtId="0" fontId="43" fillId="39" borderId="0" applyNumberFormat="0" applyBorder="0" applyAlignment="0" applyProtection="0"/>
    <xf numFmtId="0" fontId="1" fillId="11" borderId="0" applyNumberFormat="0" applyBorder="0" applyAlignment="0" applyProtection="0"/>
    <xf numFmtId="0" fontId="44" fillId="40" borderId="0" applyNumberFormat="0" applyBorder="0" applyAlignment="0" applyProtection="0"/>
    <xf numFmtId="0" fontId="5" fillId="12" borderId="0" applyNumberFormat="0" applyBorder="0" applyAlignment="0" applyProtection="0"/>
    <xf numFmtId="0" fontId="44" fillId="41" borderId="0" applyNumberFormat="0" applyBorder="0" applyAlignment="0" applyProtection="0"/>
    <xf numFmtId="0" fontId="5" fillId="9" borderId="0" applyNumberFormat="0" applyBorder="0" applyAlignment="0" applyProtection="0"/>
    <xf numFmtId="0" fontId="44" fillId="42" borderId="0" applyNumberFormat="0" applyBorder="0" applyAlignment="0" applyProtection="0"/>
    <xf numFmtId="0" fontId="5" fillId="10" borderId="0" applyNumberFormat="0" applyBorder="0" applyAlignment="0" applyProtection="0"/>
    <xf numFmtId="0" fontId="44" fillId="43" borderId="0" applyNumberFormat="0" applyBorder="0" applyAlignment="0" applyProtection="0"/>
    <xf numFmtId="0" fontId="5" fillId="13" borderId="0" applyNumberFormat="0" applyBorder="0" applyAlignment="0" applyProtection="0"/>
    <xf numFmtId="0" fontId="44" fillId="44" borderId="0" applyNumberFormat="0" applyBorder="0" applyAlignment="0" applyProtection="0"/>
    <xf numFmtId="0" fontId="5" fillId="14" borderId="0" applyNumberFormat="0" applyBorder="0" applyAlignment="0" applyProtection="0"/>
    <xf numFmtId="0" fontId="44" fillId="45" borderId="0" applyNumberFormat="0" applyBorder="0" applyAlignment="0" applyProtection="0"/>
    <xf numFmtId="0" fontId="5" fillId="15" borderId="0" applyNumberFormat="0" applyBorder="0" applyAlignment="0" applyProtection="0"/>
    <xf numFmtId="0" fontId="44" fillId="46" borderId="0" applyNumberFormat="0" applyBorder="0" applyAlignment="0" applyProtection="0"/>
    <xf numFmtId="0" fontId="5" fillId="16" borderId="0" applyNumberFormat="0" applyBorder="0" applyAlignment="0" applyProtection="0"/>
    <xf numFmtId="0" fontId="44" fillId="47" borderId="0" applyNumberFormat="0" applyBorder="0" applyAlignment="0" applyProtection="0"/>
    <xf numFmtId="0" fontId="5" fillId="17" borderId="0" applyNumberFormat="0" applyBorder="0" applyAlignment="0" applyProtection="0"/>
    <xf numFmtId="0" fontId="44" fillId="48" borderId="0" applyNumberFormat="0" applyBorder="0" applyAlignment="0" applyProtection="0"/>
    <xf numFmtId="0" fontId="5" fillId="18" borderId="0" applyNumberFormat="0" applyBorder="0" applyAlignment="0" applyProtection="0"/>
    <xf numFmtId="0" fontId="44" fillId="49" borderId="0" applyNumberFormat="0" applyBorder="0" applyAlignment="0" applyProtection="0"/>
    <xf numFmtId="0" fontId="5" fillId="13" borderId="0" applyNumberFormat="0" applyBorder="0" applyAlignment="0" applyProtection="0"/>
    <xf numFmtId="0" fontId="44" fillId="50" borderId="0" applyNumberFormat="0" applyBorder="0" applyAlignment="0" applyProtection="0"/>
    <xf numFmtId="0" fontId="5" fillId="14" borderId="0" applyNumberFormat="0" applyBorder="0" applyAlignment="0" applyProtection="0"/>
    <xf numFmtId="0" fontId="44" fillId="51" borderId="0" applyNumberFormat="0" applyBorder="0" applyAlignment="0" applyProtection="0"/>
    <xf numFmtId="0" fontId="5" fillId="19" borderId="0" applyNumberFormat="0" applyBorder="0" applyAlignment="0" applyProtection="0"/>
    <xf numFmtId="0" fontId="45" fillId="52" borderId="40" applyNumberFormat="0" applyAlignment="0" applyProtection="0"/>
    <xf numFmtId="0" fontId="6" fillId="20" borderId="1" applyNumberFormat="0" applyAlignment="0" applyProtection="0"/>
    <xf numFmtId="0" fontId="46" fillId="52" borderId="41" applyNumberFormat="0" applyAlignment="0" applyProtection="0"/>
    <xf numFmtId="0" fontId="7" fillId="20" borderId="2" applyNumberFormat="0" applyAlignment="0" applyProtection="0"/>
    <xf numFmtId="0" fontId="47" fillId="53" borderId="41" applyNumberFormat="0" applyAlignment="0" applyProtection="0"/>
    <xf numFmtId="0" fontId="8" fillId="7" borderId="2" applyNumberFormat="0" applyAlignment="0" applyProtection="0"/>
    <xf numFmtId="0" fontId="48" fillId="0" borderId="42" applyNumberFormat="0" applyFill="0" applyAlignment="0" applyProtection="0"/>
    <xf numFmtId="0" fontId="9" fillId="0" borderId="3" applyNumberFormat="0" applyFill="0" applyAlignment="0" applyProtection="0"/>
    <xf numFmtId="0" fontId="49" fillId="0" borderId="0" applyNumberFormat="0" applyFill="0" applyBorder="0" applyAlignment="0" applyProtection="0"/>
    <xf numFmtId="0" fontId="10" fillId="0" borderId="0" applyNumberFormat="0" applyFill="0" applyBorder="0" applyAlignment="0" applyProtection="0"/>
    <xf numFmtId="166" fontId="21" fillId="0" borderId="0" applyFont="0" applyFill="0" applyBorder="0" applyAlignment="0" applyProtection="0"/>
    <xf numFmtId="0" fontId="10" fillId="0" borderId="0" applyNumberFormat="0" applyFill="0" applyBorder="0" applyAlignment="0" applyProtection="0"/>
    <xf numFmtId="0" fontId="50" fillId="54" borderId="0" applyNumberFormat="0" applyBorder="0" applyAlignment="0" applyProtection="0"/>
    <xf numFmtId="0" fontId="11" fillId="4" borderId="0" applyNumberFormat="0" applyBorder="0" applyAlignment="0" applyProtection="0"/>
    <xf numFmtId="0" fontId="3" fillId="0" borderId="0" applyNumberFormat="0" applyFill="0" applyBorder="0" applyAlignment="0" applyProtection="0">
      <alignment vertical="top"/>
      <protection locked="0"/>
    </xf>
    <xf numFmtId="0" fontId="51" fillId="55" borderId="0" applyNumberFormat="0" applyBorder="0" applyAlignment="0" applyProtection="0"/>
    <xf numFmtId="0" fontId="12" fillId="21" borderId="0" applyNumberFormat="0" applyBorder="0" applyAlignment="0" applyProtection="0"/>
    <xf numFmtId="0" fontId="29" fillId="56" borderId="43" applyNumberFormat="0" applyFont="0" applyAlignment="0" applyProtection="0"/>
    <xf numFmtId="0" fontId="22" fillId="22" borderId="4" applyNumberFormat="0" applyFont="0" applyAlignment="0" applyProtection="0"/>
    <xf numFmtId="0" fontId="52" fillId="57" borderId="0" applyNumberFormat="0" applyBorder="0" applyAlignment="0" applyProtection="0"/>
    <xf numFmtId="0" fontId="13" fillId="3" borderId="0" applyNumberFormat="0" applyBorder="0" applyAlignment="0" applyProtection="0"/>
    <xf numFmtId="0" fontId="21" fillId="0" borderId="0"/>
    <xf numFmtId="0" fontId="22" fillId="0" borderId="0"/>
    <xf numFmtId="0" fontId="53" fillId="0" borderId="0" applyNumberFormat="0" applyFill="0" applyBorder="0" applyAlignment="0" applyProtection="0"/>
    <xf numFmtId="0" fontId="54" fillId="0" borderId="44" applyNumberFormat="0" applyFill="0" applyAlignment="0" applyProtection="0"/>
    <xf numFmtId="0" fontId="15" fillId="0" borderId="5" applyNumberFormat="0" applyFill="0" applyAlignment="0" applyProtection="0"/>
    <xf numFmtId="0" fontId="55" fillId="0" borderId="45" applyNumberFormat="0" applyFill="0" applyAlignment="0" applyProtection="0"/>
    <xf numFmtId="0" fontId="16" fillId="0" borderId="6" applyNumberFormat="0" applyFill="0" applyAlignment="0" applyProtection="0"/>
    <xf numFmtId="0" fontId="56" fillId="0" borderId="46" applyNumberFormat="0" applyFill="0" applyAlignment="0" applyProtection="0"/>
    <xf numFmtId="0" fontId="17" fillId="0" borderId="7" applyNumberFormat="0" applyFill="0" applyAlignment="0" applyProtection="0"/>
    <xf numFmtId="0" fontId="56"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57" fillId="0" borderId="47" applyNumberFormat="0" applyFill="0" applyAlignment="0" applyProtection="0"/>
    <xf numFmtId="0" fontId="18" fillId="0" borderId="8" applyNumberFormat="0" applyFill="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59" fillId="58" borderId="48" applyNumberFormat="0" applyAlignment="0" applyProtection="0"/>
    <xf numFmtId="0" fontId="20" fillId="23" borderId="9" applyNumberFormat="0" applyAlignment="0" applyProtection="0"/>
    <xf numFmtId="9" fontId="43" fillId="0" borderId="0" applyFont="0" applyFill="0" applyBorder="0" applyAlignment="0" applyProtection="0"/>
    <xf numFmtId="164" fontId="43" fillId="0" borderId="0" applyFont="0" applyFill="0" applyBorder="0" applyAlignment="0" applyProtection="0"/>
  </cellStyleXfs>
  <cellXfs count="417">
    <xf numFmtId="0" fontId="0" fillId="0" borderId="0" xfId="0"/>
    <xf numFmtId="0" fontId="0" fillId="0" borderId="0" xfId="0" applyAlignment="1">
      <alignment horizontal="right"/>
    </xf>
    <xf numFmtId="0" fontId="31" fillId="0" borderId="0" xfId="0" applyFont="1"/>
    <xf numFmtId="2" fontId="0" fillId="0" borderId="0" xfId="0" applyNumberFormat="1"/>
    <xf numFmtId="2" fontId="0" fillId="0" borderId="0" xfId="0" applyNumberFormat="1" applyAlignment="1">
      <alignment horizontal="right"/>
    </xf>
    <xf numFmtId="0" fontId="30" fillId="0" borderId="0" xfId="0" applyFont="1"/>
    <xf numFmtId="0" fontId="32" fillId="0" borderId="0" xfId="0" applyFont="1"/>
    <xf numFmtId="0" fontId="33" fillId="0" borderId="0" xfId="0" applyFont="1"/>
    <xf numFmtId="0" fontId="30" fillId="26" borderId="10" xfId="0" applyFont="1" applyFill="1" applyBorder="1" applyAlignment="1">
      <alignment horizontal="right"/>
    </xf>
    <xf numFmtId="0" fontId="35" fillId="0" borderId="0" xfId="0" applyFont="1"/>
    <xf numFmtId="49" fontId="32" fillId="0" borderId="0" xfId="0" applyNumberFormat="1" applyFont="1" applyAlignment="1">
      <alignment horizontal="left"/>
    </xf>
    <xf numFmtId="0" fontId="21" fillId="0" borderId="0" xfId="70"/>
    <xf numFmtId="0" fontId="21" fillId="24" borderId="0" xfId="70" applyFill="1"/>
    <xf numFmtId="0" fontId="21" fillId="24" borderId="11" xfId="70" applyFill="1" applyBorder="1" applyAlignment="1">
      <alignment horizontal="center"/>
    </xf>
    <xf numFmtId="0" fontId="21" fillId="24" borderId="12" xfId="70" applyFill="1" applyBorder="1" applyAlignment="1">
      <alignment horizontal="center"/>
    </xf>
    <xf numFmtId="165" fontId="24" fillId="24" borderId="13" xfId="71" applyNumberFormat="1" applyFont="1" applyFill="1" applyBorder="1" applyAlignment="1">
      <alignment horizontal="center"/>
    </xf>
    <xf numFmtId="167" fontId="25" fillId="24" borderId="14" xfId="71" applyNumberFormat="1" applyFont="1" applyFill="1" applyBorder="1" applyAlignment="1">
      <alignment horizontal="center"/>
    </xf>
    <xf numFmtId="168" fontId="23" fillId="24" borderId="15" xfId="71" applyNumberFormat="1" applyFont="1" applyFill="1" applyBorder="1" applyAlignment="1">
      <alignment horizontal="center"/>
    </xf>
    <xf numFmtId="0" fontId="21" fillId="24" borderId="16" xfId="70" applyFill="1" applyBorder="1"/>
    <xf numFmtId="168" fontId="23" fillId="24" borderId="17" xfId="70" applyNumberFormat="1" applyFont="1" applyFill="1" applyBorder="1" applyAlignment="1">
      <alignment horizontal="center"/>
    </xf>
    <xf numFmtId="0" fontId="21" fillId="24" borderId="18" xfId="70" applyFill="1" applyBorder="1"/>
    <xf numFmtId="0" fontId="21" fillId="24" borderId="19" xfId="70" applyFill="1" applyBorder="1" applyAlignment="1">
      <alignment horizontal="center"/>
    </xf>
    <xf numFmtId="0" fontId="23" fillId="24" borderId="18" xfId="70" applyFont="1" applyFill="1" applyBorder="1" applyAlignment="1">
      <alignment horizontal="center" wrapText="1"/>
    </xf>
    <xf numFmtId="0" fontId="23" fillId="24" borderId="20" xfId="70" applyFont="1" applyFill="1" applyBorder="1" applyAlignment="1">
      <alignment horizontal="center" wrapText="1"/>
    </xf>
    <xf numFmtId="0" fontId="2" fillId="24" borderId="21" xfId="70" applyFont="1" applyFill="1" applyBorder="1"/>
    <xf numFmtId="165" fontId="24" fillId="24" borderId="22" xfId="71" applyNumberFormat="1" applyFont="1" applyFill="1" applyBorder="1" applyAlignment="1">
      <alignment horizontal="center"/>
    </xf>
    <xf numFmtId="167" fontId="25" fillId="24" borderId="23" xfId="71" applyNumberFormat="1" applyFont="1" applyFill="1" applyBorder="1" applyAlignment="1">
      <alignment horizontal="center"/>
    </xf>
    <xf numFmtId="168" fontId="23" fillId="24" borderId="24" xfId="71" applyNumberFormat="1" applyFont="1" applyFill="1" applyBorder="1" applyAlignment="1">
      <alignment horizontal="center"/>
    </xf>
    <xf numFmtId="0" fontId="23" fillId="24" borderId="18" xfId="70" applyFont="1" applyFill="1" applyBorder="1"/>
    <xf numFmtId="0" fontId="28" fillId="24" borderId="20" xfId="70" applyFont="1" applyFill="1" applyBorder="1" applyAlignment="1">
      <alignment horizontal="left"/>
    </xf>
    <xf numFmtId="0" fontId="26" fillId="24" borderId="25" xfId="70" applyFont="1" applyFill="1" applyBorder="1" applyAlignment="1">
      <alignment wrapText="1"/>
    </xf>
    <xf numFmtId="0" fontId="26" fillId="24" borderId="26" xfId="70" applyFont="1" applyFill="1" applyBorder="1"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vertical="top"/>
    </xf>
    <xf numFmtId="0" fontId="28" fillId="24" borderId="20" xfId="70" applyFont="1" applyFill="1" applyBorder="1"/>
    <xf numFmtId="0" fontId="28" fillId="24" borderId="27" xfId="70" applyFont="1" applyFill="1" applyBorder="1" applyAlignment="1">
      <alignment horizontal="left" vertical="center"/>
    </xf>
    <xf numFmtId="165" fontId="24" fillId="24" borderId="28" xfId="71" applyNumberFormat="1" applyFont="1" applyFill="1" applyBorder="1" applyAlignment="1">
      <alignment horizontal="center"/>
    </xf>
    <xf numFmtId="167" fontId="25" fillId="24" borderId="29" xfId="71" applyNumberFormat="1" applyFont="1" applyFill="1" applyBorder="1" applyAlignment="1">
      <alignment horizontal="center"/>
    </xf>
    <xf numFmtId="167" fontId="25" fillId="24" borderId="30" xfId="71" applyNumberFormat="1" applyFont="1" applyFill="1" applyBorder="1" applyAlignment="1">
      <alignment horizontal="center"/>
    </xf>
    <xf numFmtId="168" fontId="23" fillId="24" borderId="28" xfId="70" applyNumberFormat="1" applyFont="1" applyFill="1" applyBorder="1" applyAlignment="1">
      <alignment horizontal="center"/>
    </xf>
    <xf numFmtId="0" fontId="23" fillId="24" borderId="31" xfId="70" applyFont="1" applyFill="1" applyBorder="1" applyAlignment="1">
      <alignment horizontal="center" wrapText="1"/>
    </xf>
    <xf numFmtId="0" fontId="21" fillId="24" borderId="32" xfId="70" applyFill="1" applyBorder="1" applyAlignment="1">
      <alignment horizontal="center"/>
    </xf>
    <xf numFmtId="168" fontId="23" fillId="24" borderId="33" xfId="70" applyNumberFormat="1" applyFont="1" applyFill="1" applyBorder="1" applyAlignment="1">
      <alignment horizontal="center"/>
    </xf>
    <xf numFmtId="168" fontId="23" fillId="24" borderId="34" xfId="71" applyNumberFormat="1" applyFont="1" applyFill="1" applyBorder="1" applyAlignment="1">
      <alignment horizontal="center"/>
    </xf>
    <xf numFmtId="168" fontId="23" fillId="24" borderId="35" xfId="70" applyNumberFormat="1" applyFont="1" applyFill="1" applyBorder="1" applyAlignment="1">
      <alignment horizontal="center"/>
    </xf>
    <xf numFmtId="0" fontId="21" fillId="24" borderId="0" xfId="70" applyFill="1" applyAlignment="1">
      <alignment wrapText="1"/>
    </xf>
    <xf numFmtId="167" fontId="25" fillId="24" borderId="28" xfId="71" applyNumberFormat="1" applyFont="1" applyFill="1" applyBorder="1" applyAlignment="1">
      <alignment horizontal="center"/>
    </xf>
    <xf numFmtId="0" fontId="21" fillId="24" borderId="30" xfId="70" applyFill="1" applyBorder="1"/>
    <xf numFmtId="0" fontId="21" fillId="24" borderId="36" xfId="70" applyFill="1" applyBorder="1"/>
    <xf numFmtId="0" fontId="2" fillId="24" borderId="18" xfId="70" applyFont="1" applyFill="1" applyBorder="1"/>
    <xf numFmtId="0" fontId="21" fillId="24" borderId="37" xfId="70" applyFill="1" applyBorder="1"/>
    <xf numFmtId="0" fontId="27" fillId="24" borderId="0" xfId="70" applyFont="1" applyFill="1"/>
    <xf numFmtId="0" fontId="21" fillId="24" borderId="38" xfId="70" applyFill="1" applyBorder="1"/>
    <xf numFmtId="0" fontId="21" fillId="24" borderId="20" xfId="70" applyFill="1" applyBorder="1"/>
    <xf numFmtId="0" fontId="21" fillId="24" borderId="36" xfId="70" applyFill="1" applyBorder="1" applyAlignment="1">
      <alignment wrapText="1"/>
    </xf>
    <xf numFmtId="0" fontId="0" fillId="0" borderId="0" xfId="0" applyAlignment="1">
      <alignment horizontal="center" vertical="center"/>
    </xf>
    <xf numFmtId="4" fontId="0" fillId="0" borderId="0" xfId="0" applyNumberFormat="1"/>
    <xf numFmtId="0" fontId="37" fillId="0" borderId="0" xfId="0" applyFont="1"/>
    <xf numFmtId="0" fontId="38" fillId="0" borderId="0" xfId="0" applyFont="1"/>
    <xf numFmtId="0" fontId="39" fillId="0" borderId="0" xfId="0" applyFont="1"/>
    <xf numFmtId="0" fontId="41" fillId="0" borderId="0" xfId="0" applyFont="1" applyAlignment="1">
      <alignment horizontal="left"/>
    </xf>
    <xf numFmtId="0" fontId="9" fillId="26" borderId="39" xfId="0" applyFont="1" applyFill="1" applyBorder="1" applyAlignment="1">
      <alignment horizontal="right" wrapText="1"/>
    </xf>
    <xf numFmtId="0" fontId="9" fillId="26" borderId="10" xfId="0" applyFont="1" applyFill="1" applyBorder="1" applyAlignment="1">
      <alignment horizontal="right" wrapText="1"/>
    </xf>
    <xf numFmtId="0" fontId="30" fillId="26" borderId="10" xfId="0" applyFont="1" applyFill="1" applyBorder="1" applyAlignment="1">
      <alignment horizontal="right" vertical="top"/>
    </xf>
    <xf numFmtId="0" fontId="9" fillId="26" borderId="10" xfId="0" applyFont="1" applyFill="1" applyBorder="1" applyAlignment="1">
      <alignment horizontal="right" vertical="top"/>
    </xf>
    <xf numFmtId="0" fontId="0" fillId="60" borderId="49" xfId="0" applyFill="1" applyBorder="1"/>
    <xf numFmtId="0" fontId="0" fillId="60" borderId="50" xfId="0" applyFill="1" applyBorder="1"/>
    <xf numFmtId="165" fontId="0" fillId="59" borderId="51" xfId="0" applyNumberFormat="1" applyFill="1" applyBorder="1"/>
    <xf numFmtId="165" fontId="0" fillId="59" borderId="52" xfId="0" applyNumberFormat="1" applyFill="1" applyBorder="1"/>
    <xf numFmtId="0" fontId="60" fillId="0" borderId="0" xfId="0" applyFont="1"/>
    <xf numFmtId="0" fontId="61" fillId="0" borderId="0" xfId="0" applyFont="1"/>
    <xf numFmtId="0" fontId="62" fillId="0" borderId="0" xfId="0" applyFont="1"/>
    <xf numFmtId="0" fontId="63" fillId="0" borderId="0" xfId="0" applyFont="1"/>
    <xf numFmtId="0" fontId="64" fillId="0" borderId="0" xfId="0" applyFont="1"/>
    <xf numFmtId="0" fontId="0" fillId="60" borderId="50" xfId="0" applyFill="1" applyBorder="1" applyAlignment="1">
      <alignment vertical="center"/>
    </xf>
    <xf numFmtId="0" fontId="65" fillId="0" borderId="0" xfId="0" applyFont="1"/>
    <xf numFmtId="9" fontId="0" fillId="0" borderId="0" xfId="88" applyFont="1"/>
    <xf numFmtId="0" fontId="0" fillId="0" borderId="0" xfId="0" applyAlignment="1">
      <alignment horizontal="center"/>
    </xf>
    <xf numFmtId="165" fontId="62" fillId="59" borderId="52" xfId="0" applyNumberFormat="1" applyFont="1" applyFill="1" applyBorder="1" applyAlignment="1">
      <alignment horizontal="center" vertical="center"/>
    </xf>
    <xf numFmtId="0" fontId="0" fillId="61" borderId="0" xfId="0" applyFill="1"/>
    <xf numFmtId="0" fontId="58" fillId="0" borderId="0" xfId="0" applyFont="1"/>
    <xf numFmtId="0" fontId="58" fillId="0" borderId="0" xfId="0" applyFont="1" applyAlignment="1">
      <alignment horizontal="center"/>
    </xf>
    <xf numFmtId="3" fontId="0" fillId="60" borderId="50" xfId="0" applyNumberFormat="1" applyFill="1" applyBorder="1"/>
    <xf numFmtId="3" fontId="0" fillId="0" borderId="0" xfId="0" applyNumberFormat="1"/>
    <xf numFmtId="0" fontId="31" fillId="0" borderId="0" xfId="0" applyFont="1" applyAlignment="1">
      <alignment horizontal="left" vertical="center"/>
    </xf>
    <xf numFmtId="0" fontId="67" fillId="0" borderId="0" xfId="0" applyFont="1"/>
    <xf numFmtId="0" fontId="60" fillId="0" borderId="56" xfId="0" applyFont="1" applyBorder="1"/>
    <xf numFmtId="0" fontId="0" fillId="0" borderId="0" xfId="0" applyAlignment="1">
      <alignment vertical="center"/>
    </xf>
    <xf numFmtId="0" fontId="60" fillId="0" borderId="55" xfId="0" applyFont="1" applyBorder="1" applyAlignment="1">
      <alignment horizontal="right"/>
    </xf>
    <xf numFmtId="0" fontId="0" fillId="62" borderId="0" xfId="0" applyFill="1"/>
    <xf numFmtId="0" fontId="60" fillId="0" borderId="58" xfId="0" applyFont="1" applyBorder="1" applyAlignment="1">
      <alignment horizontal="right"/>
    </xf>
    <xf numFmtId="0" fontId="60" fillId="0" borderId="59" xfId="0" applyFont="1" applyBorder="1" applyAlignment="1">
      <alignment horizontal="right"/>
    </xf>
    <xf numFmtId="0" fontId="0" fillId="0" borderId="55" xfId="0" applyBorder="1" applyAlignment="1">
      <alignment horizontal="right"/>
    </xf>
    <xf numFmtId="0" fontId="0" fillId="0" borderId="58" xfId="0" applyBorder="1" applyAlignment="1">
      <alignment horizontal="right"/>
    </xf>
    <xf numFmtId="0" fontId="0" fillId="0" borderId="59" xfId="0" applyBorder="1" applyAlignment="1">
      <alignment horizontal="right"/>
    </xf>
    <xf numFmtId="0" fontId="0" fillId="62" borderId="0" xfId="0" applyFill="1" applyAlignment="1">
      <alignment horizontal="right"/>
    </xf>
    <xf numFmtId="0" fontId="69" fillId="62" borderId="0" xfId="0" applyFont="1" applyFill="1" applyAlignment="1">
      <alignment horizontal="left"/>
    </xf>
    <xf numFmtId="0" fontId="9" fillId="62" borderId="0" xfId="0" applyFont="1" applyFill="1"/>
    <xf numFmtId="0" fontId="9" fillId="62" borderId="0" xfId="0" applyFont="1" applyFill="1" applyAlignment="1">
      <alignment horizontal="right"/>
    </xf>
    <xf numFmtId="0" fontId="1" fillId="62" borderId="0" xfId="0" applyFont="1" applyFill="1" applyAlignment="1">
      <alignment horizontal="right"/>
    </xf>
    <xf numFmtId="0" fontId="70" fillId="62" borderId="0" xfId="0" applyFont="1" applyFill="1" applyAlignment="1">
      <alignment horizontal="right"/>
    </xf>
    <xf numFmtId="0" fontId="70" fillId="62" borderId="0" xfId="0" applyFont="1" applyFill="1" applyAlignment="1">
      <alignment horizontal="right" wrapText="1"/>
    </xf>
    <xf numFmtId="0" fontId="68" fillId="63" borderId="0" xfId="0" applyFont="1" applyFill="1"/>
    <xf numFmtId="1" fontId="68" fillId="63" borderId="0" xfId="0" applyNumberFormat="1" applyFont="1" applyFill="1"/>
    <xf numFmtId="165" fontId="68" fillId="63" borderId="0" xfId="0" applyNumberFormat="1" applyFont="1" applyFill="1"/>
    <xf numFmtId="0" fontId="0" fillId="64" borderId="61" xfId="0" applyFill="1" applyBorder="1" applyProtection="1">
      <protection locked="0"/>
    </xf>
    <xf numFmtId="0" fontId="0" fillId="64" borderId="62" xfId="0" applyFill="1" applyBorder="1" applyProtection="1">
      <protection locked="0"/>
    </xf>
    <xf numFmtId="0" fontId="0" fillId="64" borderId="63" xfId="0" applyFill="1" applyBorder="1" applyProtection="1">
      <protection locked="0"/>
    </xf>
    <xf numFmtId="0" fontId="0" fillId="64" borderId="64" xfId="0" applyFill="1" applyBorder="1" applyProtection="1">
      <protection locked="0"/>
    </xf>
    <xf numFmtId="0" fontId="0" fillId="64" borderId="65" xfId="0" applyFill="1" applyBorder="1" applyProtection="1">
      <protection locked="0"/>
    </xf>
    <xf numFmtId="0" fontId="0" fillId="64" borderId="66" xfId="0" applyFill="1" applyBorder="1" applyProtection="1">
      <protection locked="0"/>
    </xf>
    <xf numFmtId="1" fontId="44" fillId="62" borderId="0" xfId="0" applyNumberFormat="1" applyFont="1" applyFill="1"/>
    <xf numFmtId="0" fontId="72" fillId="62" borderId="0" xfId="0" applyFont="1" applyFill="1"/>
    <xf numFmtId="2" fontId="0" fillId="62" borderId="63" xfId="0" applyNumberFormat="1" applyFill="1" applyBorder="1" applyAlignment="1">
      <alignment horizontal="right"/>
    </xf>
    <xf numFmtId="165" fontId="0" fillId="62" borderId="0" xfId="0" applyNumberFormat="1" applyFill="1"/>
    <xf numFmtId="2" fontId="44" fillId="0" borderId="0" xfId="0" applyNumberFormat="1" applyFont="1"/>
    <xf numFmtId="165" fontId="48" fillId="63" borderId="0" xfId="0" applyNumberFormat="1" applyFont="1" applyFill="1"/>
    <xf numFmtId="0" fontId="73" fillId="62" borderId="0" xfId="0" applyFont="1" applyFill="1" applyAlignment="1">
      <alignment horizontal="center" vertical="top" wrapText="1"/>
    </xf>
    <xf numFmtId="0" fontId="48" fillId="0" borderId="0" xfId="0" applyFont="1"/>
    <xf numFmtId="0" fontId="0" fillId="0" borderId="0" xfId="0" applyAlignment="1">
      <alignment horizontal="right" vertical="center"/>
    </xf>
    <xf numFmtId="0" fontId="0" fillId="63" borderId="0" xfId="0" applyFill="1"/>
    <xf numFmtId="0" fontId="48" fillId="63" borderId="0" xfId="0" applyFont="1" applyFill="1" applyAlignment="1">
      <alignment vertical="center"/>
    </xf>
    <xf numFmtId="0" fontId="0" fillId="0" borderId="0" xfId="0" applyAlignment="1">
      <alignment horizontal="left" vertical="center"/>
    </xf>
    <xf numFmtId="2" fontId="68" fillId="63" borderId="0" xfId="0" applyNumberFormat="1" applyFont="1" applyFill="1"/>
    <xf numFmtId="0" fontId="68" fillId="0" borderId="0" xfId="0" applyFont="1" applyAlignment="1">
      <alignment horizontal="right" vertical="center"/>
    </xf>
    <xf numFmtId="170" fontId="68" fillId="62" borderId="0" xfId="0" applyNumberFormat="1" applyFont="1" applyFill="1" applyAlignment="1">
      <alignment horizontal="center" vertical="center"/>
    </xf>
    <xf numFmtId="170" fontId="0" fillId="64" borderId="0" xfId="0" applyNumberFormat="1" applyFill="1" applyAlignment="1" applyProtection="1">
      <alignment horizontal="center" vertical="center"/>
      <protection locked="0"/>
    </xf>
    <xf numFmtId="165" fontId="0" fillId="64" borderId="0" xfId="0" applyNumberFormat="1" applyFill="1" applyAlignment="1" applyProtection="1">
      <alignment horizontal="center" vertical="center"/>
      <protection locked="0"/>
    </xf>
    <xf numFmtId="0" fontId="48" fillId="0" borderId="0" xfId="0" applyFont="1" applyAlignment="1">
      <alignment horizontal="center" vertical="center"/>
    </xf>
    <xf numFmtId="170" fontId="0" fillId="65" borderId="67" xfId="0" applyNumberFormat="1" applyFill="1" applyBorder="1" applyAlignment="1">
      <alignment horizontal="center" vertical="center"/>
    </xf>
    <xf numFmtId="0" fontId="0" fillId="66" borderId="0" xfId="0" applyFill="1"/>
    <xf numFmtId="0" fontId="0" fillId="66" borderId="0" xfId="0" applyFill="1" applyAlignment="1">
      <alignment horizontal="right" vertical="center"/>
    </xf>
    <xf numFmtId="0" fontId="0" fillId="67" borderId="0" xfId="0" applyFill="1" applyAlignment="1">
      <alignment horizontal="right" vertical="center"/>
    </xf>
    <xf numFmtId="0" fontId="0" fillId="67" borderId="0" xfId="0" applyFill="1"/>
    <xf numFmtId="0" fontId="62" fillId="66" borderId="0" xfId="0" applyFont="1" applyFill="1" applyAlignment="1">
      <alignment horizontal="right"/>
    </xf>
    <xf numFmtId="167" fontId="0" fillId="0" borderId="0" xfId="0" applyNumberFormat="1"/>
    <xf numFmtId="167" fontId="48" fillId="0" borderId="0" xfId="0" applyNumberFormat="1" applyFont="1"/>
    <xf numFmtId="0" fontId="80" fillId="62" borderId="30" xfId="0" applyFont="1" applyFill="1" applyBorder="1" applyAlignment="1">
      <alignment horizontal="right"/>
    </xf>
    <xf numFmtId="0" fontId="80" fillId="62" borderId="0" xfId="0" applyFont="1" applyFill="1" applyAlignment="1">
      <alignment horizontal="right" wrapText="1"/>
    </xf>
    <xf numFmtId="0" fontId="9" fillId="26" borderId="0" xfId="0" applyFont="1" applyFill="1" applyAlignment="1">
      <alignment horizontal="center" wrapText="1"/>
    </xf>
    <xf numFmtId="165" fontId="0" fillId="59" borderId="39" xfId="0" applyNumberFormat="1" applyFill="1" applyBorder="1" applyAlignment="1">
      <alignment horizontal="center"/>
    </xf>
    <xf numFmtId="165" fontId="0" fillId="59" borderId="68" xfId="0" applyNumberFormat="1" applyFill="1" applyBorder="1" applyAlignment="1">
      <alignment horizontal="center"/>
    </xf>
    <xf numFmtId="165" fontId="0" fillId="59" borderId="52" xfId="0" applyNumberFormat="1" applyFill="1" applyBorder="1" applyAlignment="1">
      <alignment horizontal="center"/>
    </xf>
    <xf numFmtId="165" fontId="0" fillId="64" borderId="67" xfId="0" applyNumberFormat="1" applyFill="1" applyBorder="1" applyAlignment="1" applyProtection="1">
      <alignment horizontal="center" vertical="center"/>
      <protection locked="0"/>
    </xf>
    <xf numFmtId="170" fontId="0" fillId="64" borderId="67" xfId="0" applyNumberFormat="1" applyFill="1" applyBorder="1" applyAlignment="1" applyProtection="1">
      <alignment horizontal="center" vertical="center"/>
      <protection locked="0"/>
    </xf>
    <xf numFmtId="0" fontId="3" fillId="0" borderId="0" xfId="63" applyAlignment="1" applyProtection="1">
      <alignment horizontal="left"/>
    </xf>
    <xf numFmtId="0" fontId="35" fillId="0" borderId="0" xfId="0" applyFont="1" applyAlignment="1">
      <alignment horizontal="left"/>
    </xf>
    <xf numFmtId="49" fontId="36" fillId="61" borderId="0" xfId="0" applyNumberFormat="1" applyFont="1" applyFill="1" applyAlignment="1">
      <alignment horizontal="center" vertical="center"/>
    </xf>
    <xf numFmtId="49" fontId="36" fillId="61" borderId="0" xfId="0" applyNumberFormat="1" applyFont="1" applyFill="1" applyAlignment="1">
      <alignment horizontal="left" vertical="center"/>
    </xf>
    <xf numFmtId="10" fontId="0" fillId="64" borderId="0" xfId="0" applyNumberFormat="1" applyFill="1" applyAlignment="1" applyProtection="1">
      <alignment horizontal="center" vertical="center"/>
      <protection locked="0"/>
    </xf>
    <xf numFmtId="0" fontId="48" fillId="0" borderId="11" xfId="0" applyFont="1" applyBorder="1" applyAlignment="1">
      <alignment horizontal="center"/>
    </xf>
    <xf numFmtId="0" fontId="0" fillId="0" borderId="11" xfId="0" applyBorder="1"/>
    <xf numFmtId="0" fontId="48" fillId="0" borderId="12" xfId="0" applyFont="1" applyBorder="1" applyAlignment="1">
      <alignment horizontal="center"/>
    </xf>
    <xf numFmtId="171" fontId="81" fillId="68" borderId="0" xfId="89" applyNumberFormat="1" applyFont="1" applyFill="1" applyAlignment="1">
      <alignment horizontal="right"/>
    </xf>
    <xf numFmtId="169" fontId="79" fillId="68" borderId="0" xfId="89" applyNumberFormat="1" applyFont="1" applyFill="1" applyAlignment="1">
      <alignment horizontal="left"/>
    </xf>
    <xf numFmtId="171" fontId="0" fillId="68" borderId="0" xfId="0" applyNumberFormat="1" applyFill="1" applyAlignment="1">
      <alignment horizontal="center"/>
    </xf>
    <xf numFmtId="171" fontId="0" fillId="68" borderId="17" xfId="0" applyNumberFormat="1" applyFill="1" applyBorder="1" applyAlignment="1">
      <alignment horizontal="center"/>
    </xf>
    <xf numFmtId="169" fontId="80" fillId="68" borderId="0" xfId="89" applyNumberFormat="1" applyFont="1" applyFill="1" applyAlignment="1">
      <alignment horizontal="left"/>
    </xf>
    <xf numFmtId="165" fontId="60" fillId="0" borderId="0" xfId="0" applyNumberFormat="1" applyFont="1"/>
    <xf numFmtId="169" fontId="82" fillId="62" borderId="0" xfId="89" applyNumberFormat="1" applyFont="1" applyFill="1" applyAlignment="1">
      <alignment horizontal="left"/>
    </xf>
    <xf numFmtId="0" fontId="60" fillId="0" borderId="55" xfId="0" applyFont="1" applyBorder="1"/>
    <xf numFmtId="0" fontId="0" fillId="0" borderId="63" xfId="0" applyBorder="1"/>
    <xf numFmtId="0" fontId="0" fillId="0" borderId="64" xfId="0" applyBorder="1"/>
    <xf numFmtId="172" fontId="0" fillId="64" borderId="0" xfId="0" applyNumberFormat="1" applyFill="1" applyAlignment="1" applyProtection="1">
      <alignment horizontal="left" vertical="center"/>
      <protection locked="0"/>
    </xf>
    <xf numFmtId="0" fontId="34" fillId="0" borderId="63" xfId="0" applyFont="1" applyBorder="1" applyAlignment="1">
      <alignment horizontal="right" indent="1"/>
    </xf>
    <xf numFmtId="0" fontId="0" fillId="25" borderId="0" xfId="0" applyFill="1"/>
    <xf numFmtId="0" fontId="0" fillId="0" borderId="66" xfId="0" applyBorder="1"/>
    <xf numFmtId="0" fontId="0" fillId="25" borderId="0" xfId="0" applyFill="1" applyAlignment="1">
      <alignment vertical="center"/>
    </xf>
    <xf numFmtId="0" fontId="0" fillId="0" borderId="65" xfId="0" applyBorder="1"/>
    <xf numFmtId="165" fontId="0" fillId="0" borderId="0" xfId="0" applyNumberFormat="1"/>
    <xf numFmtId="0" fontId="60" fillId="0" borderId="53" xfId="0" applyFont="1" applyBorder="1" applyAlignment="1">
      <alignment horizontal="right"/>
    </xf>
    <xf numFmtId="1" fontId="0" fillId="0" borderId="0" xfId="0" applyNumberFormat="1"/>
    <xf numFmtId="1" fontId="0" fillId="60" borderId="50" xfId="0" applyNumberFormat="1" applyFill="1" applyBorder="1"/>
    <xf numFmtId="165" fontId="0" fillId="59" borderId="52" xfId="0" applyNumberFormat="1" applyFill="1" applyBorder="1" applyAlignment="1">
      <alignment horizontal="right"/>
    </xf>
    <xf numFmtId="0" fontId="0" fillId="60" borderId="50" xfId="0" applyFill="1" applyBorder="1" applyAlignment="1">
      <alignment horizontal="right"/>
    </xf>
    <xf numFmtId="0" fontId="68" fillId="0" borderId="0" xfId="0" applyFont="1"/>
    <xf numFmtId="0" fontId="60" fillId="59" borderId="53" xfId="0" applyFont="1" applyFill="1" applyBorder="1"/>
    <xf numFmtId="0" fontId="60" fillId="0" borderId="0" xfId="0" applyFont="1" applyAlignment="1">
      <alignment horizontal="right"/>
    </xf>
    <xf numFmtId="0" fontId="60" fillId="0" borderId="73" xfId="0" applyFont="1" applyBorder="1" applyAlignment="1">
      <alignment horizontal="right"/>
    </xf>
    <xf numFmtId="0" fontId="60" fillId="59" borderId="53" xfId="0" applyFont="1" applyFill="1" applyBorder="1" applyAlignment="1">
      <alignment horizontal="right"/>
    </xf>
    <xf numFmtId="0" fontId="84" fillId="59" borderId="53" xfId="0" applyFont="1" applyFill="1" applyBorder="1"/>
    <xf numFmtId="1" fontId="84" fillId="59" borderId="54" xfId="0" applyNumberFormat="1" applyFont="1" applyFill="1" applyBorder="1"/>
    <xf numFmtId="0" fontId="60" fillId="59" borderId="72" xfId="0" applyFont="1" applyFill="1" applyBorder="1" applyAlignment="1">
      <alignment horizontal="right"/>
    </xf>
    <xf numFmtId="0" fontId="60" fillId="0" borderId="78" xfId="0" applyFont="1" applyBorder="1"/>
    <xf numFmtId="0" fontId="60" fillId="0" borderId="79" xfId="0" applyFont="1" applyBorder="1"/>
    <xf numFmtId="0" fontId="84" fillId="59" borderId="77" xfId="0" applyFont="1" applyFill="1" applyBorder="1" applyAlignment="1">
      <alignment horizontal="right"/>
    </xf>
    <xf numFmtId="0" fontId="84" fillId="59" borderId="80" xfId="0" applyFont="1" applyFill="1" applyBorder="1" applyAlignment="1">
      <alignment horizontal="right"/>
    </xf>
    <xf numFmtId="0" fontId="60" fillId="0" borderId="81" xfId="0" applyFont="1" applyBorder="1"/>
    <xf numFmtId="0" fontId="60" fillId="0" borderId="82" xfId="0" applyFont="1" applyBorder="1"/>
    <xf numFmtId="0" fontId="60" fillId="0" borderId="84" xfId="0" applyFont="1" applyBorder="1"/>
    <xf numFmtId="0" fontId="60" fillId="0" borderId="85" xfId="0" applyFont="1" applyBorder="1"/>
    <xf numFmtId="0" fontId="84" fillId="59" borderId="87" xfId="0" applyFont="1" applyFill="1" applyBorder="1" applyAlignment="1">
      <alignment horizontal="right"/>
    </xf>
    <xf numFmtId="0" fontId="84" fillId="59" borderId="88" xfId="0" applyFont="1" applyFill="1" applyBorder="1" applyAlignment="1">
      <alignment horizontal="right"/>
    </xf>
    <xf numFmtId="0" fontId="60" fillId="59" borderId="80" xfId="0" applyFont="1" applyFill="1" applyBorder="1" applyAlignment="1">
      <alignment horizontal="right"/>
    </xf>
    <xf numFmtId="0" fontId="60" fillId="0" borderId="76" xfId="0" applyFont="1" applyBorder="1"/>
    <xf numFmtId="0" fontId="60" fillId="0" borderId="86" xfId="0" applyFont="1" applyBorder="1"/>
    <xf numFmtId="0" fontId="84" fillId="59" borderId="75" xfId="0" applyFont="1" applyFill="1" applyBorder="1" applyAlignment="1">
      <alignment horizontal="right"/>
    </xf>
    <xf numFmtId="0" fontId="0" fillId="59" borderId="53" xfId="0" applyFill="1" applyBorder="1" applyAlignment="1">
      <alignment horizontal="right"/>
    </xf>
    <xf numFmtId="0" fontId="0" fillId="59" borderId="77" xfId="0" applyFill="1" applyBorder="1"/>
    <xf numFmtId="0" fontId="0" fillId="0" borderId="84" xfId="0" applyBorder="1"/>
    <xf numFmtId="0" fontId="0" fillId="59" borderId="80" xfId="0" applyFill="1" applyBorder="1"/>
    <xf numFmtId="0" fontId="0" fillId="0" borderId="85" xfId="0" applyBorder="1"/>
    <xf numFmtId="0" fontId="0" fillId="0" borderId="78" xfId="0" applyBorder="1"/>
    <xf numFmtId="0" fontId="0" fillId="0" borderId="79" xfId="0" applyBorder="1"/>
    <xf numFmtId="0" fontId="0" fillId="0" borderId="89" xfId="0" applyBorder="1"/>
    <xf numFmtId="0" fontId="0" fillId="0" borderId="81" xfId="0" applyBorder="1"/>
    <xf numFmtId="0" fontId="0" fillId="0" borderId="82" xfId="0" applyBorder="1"/>
    <xf numFmtId="0" fontId="0" fillId="0" borderId="90" xfId="0" applyBorder="1"/>
    <xf numFmtId="0" fontId="0" fillId="59" borderId="80" xfId="0" applyFill="1" applyBorder="1" applyAlignment="1">
      <alignment horizontal="right"/>
    </xf>
    <xf numFmtId="0" fontId="0" fillId="0" borderId="81" xfId="0" applyBorder="1" applyAlignment="1">
      <alignment horizontal="right"/>
    </xf>
    <xf numFmtId="0" fontId="0" fillId="0" borderId="82" xfId="0" applyBorder="1" applyAlignment="1">
      <alignment horizontal="right"/>
    </xf>
    <xf numFmtId="0" fontId="0" fillId="0" borderId="90" xfId="0" applyBorder="1" applyAlignment="1">
      <alignment horizontal="right"/>
    </xf>
    <xf numFmtId="0" fontId="84" fillId="59" borderId="77" xfId="0" applyFont="1" applyFill="1" applyBorder="1"/>
    <xf numFmtId="0" fontId="60" fillId="0" borderId="91" xfId="0" applyFont="1" applyBorder="1"/>
    <xf numFmtId="0" fontId="60" fillId="0" borderId="92" xfId="0" applyFont="1" applyBorder="1"/>
    <xf numFmtId="0" fontId="60" fillId="0" borderId="87" xfId="0" applyFont="1" applyBorder="1"/>
    <xf numFmtId="0" fontId="60" fillId="0" borderId="78" xfId="0" applyFont="1" applyBorder="1" applyAlignment="1">
      <alignment horizontal="right"/>
    </xf>
    <xf numFmtId="0" fontId="60" fillId="0" borderId="91" xfId="0" applyFont="1" applyBorder="1" applyAlignment="1">
      <alignment horizontal="right"/>
    </xf>
    <xf numFmtId="0" fontId="60" fillId="0" borderId="92" xfId="0" applyFont="1" applyBorder="1" applyAlignment="1">
      <alignment horizontal="right"/>
    </xf>
    <xf numFmtId="0" fontId="84" fillId="59" borderId="80" xfId="0" applyFont="1" applyFill="1" applyBorder="1"/>
    <xf numFmtId="0" fontId="60" fillId="0" borderId="93" xfId="0" applyFont="1" applyBorder="1"/>
    <xf numFmtId="0" fontId="60" fillId="0" borderId="94" xfId="0" applyFont="1" applyBorder="1"/>
    <xf numFmtId="0" fontId="60" fillId="0" borderId="88" xfId="0" applyFont="1" applyBorder="1" applyAlignment="1">
      <alignment horizontal="right"/>
    </xf>
    <xf numFmtId="165" fontId="84" fillId="59" borderId="77" xfId="0" applyNumberFormat="1" applyFont="1" applyFill="1" applyBorder="1"/>
    <xf numFmtId="0" fontId="60" fillId="0" borderId="84" xfId="0" applyFont="1" applyBorder="1" applyAlignment="1">
      <alignment horizontal="right"/>
    </xf>
    <xf numFmtId="1" fontId="60" fillId="0" borderId="91" xfId="0" applyNumberFormat="1" applyFont="1" applyBorder="1"/>
    <xf numFmtId="0" fontId="60" fillId="0" borderId="79" xfId="0" applyFont="1" applyBorder="1" applyAlignment="1">
      <alignment horizontal="right"/>
    </xf>
    <xf numFmtId="1" fontId="84" fillId="59" borderId="77" xfId="0" applyNumberFormat="1" applyFont="1" applyFill="1" applyBorder="1"/>
    <xf numFmtId="0" fontId="0" fillId="0" borderId="87" xfId="0" applyBorder="1"/>
    <xf numFmtId="0" fontId="0" fillId="0" borderId="88" xfId="0" applyBorder="1"/>
    <xf numFmtId="0" fontId="60" fillId="0" borderId="87" xfId="0" applyFont="1" applyBorder="1" applyAlignment="1">
      <alignment horizontal="right"/>
    </xf>
    <xf numFmtId="1" fontId="84" fillId="59" borderId="80" xfId="0" applyNumberFormat="1" applyFont="1" applyFill="1" applyBorder="1"/>
    <xf numFmtId="1" fontId="60" fillId="0" borderId="88" xfId="0" applyNumberFormat="1" applyFont="1" applyBorder="1"/>
    <xf numFmtId="9" fontId="84" fillId="59" borderId="97" xfId="0" applyNumberFormat="1" applyFont="1" applyFill="1" applyBorder="1" applyAlignment="1">
      <alignment horizontal="right"/>
    </xf>
    <xf numFmtId="0" fontId="60" fillId="0" borderId="98" xfId="0" applyFont="1" applyBorder="1"/>
    <xf numFmtId="9" fontId="84" fillId="59" borderId="95" xfId="0" applyNumberFormat="1" applyFont="1" applyFill="1" applyBorder="1" applyAlignment="1">
      <alignment horizontal="right"/>
    </xf>
    <xf numFmtId="0" fontId="60" fillId="0" borderId="100" xfId="0" applyFont="1" applyBorder="1" applyAlignment="1">
      <alignment horizontal="right"/>
    </xf>
    <xf numFmtId="1" fontId="84" fillId="59" borderId="97" xfId="0" applyNumberFormat="1" applyFont="1" applyFill="1" applyBorder="1" applyAlignment="1">
      <alignment horizontal="right"/>
    </xf>
    <xf numFmtId="0" fontId="60" fillId="0" borderId="101" xfId="0" applyFont="1" applyBorder="1"/>
    <xf numFmtId="0" fontId="60" fillId="0" borderId="99" xfId="0" applyFont="1" applyBorder="1"/>
    <xf numFmtId="9" fontId="0" fillId="59" borderId="97" xfId="0" applyNumberFormat="1" applyFill="1" applyBorder="1"/>
    <xf numFmtId="0" fontId="0" fillId="0" borderId="101" xfId="0" applyBorder="1"/>
    <xf numFmtId="0" fontId="0" fillId="0" borderId="98" xfId="0" applyBorder="1"/>
    <xf numFmtId="0" fontId="0" fillId="0" borderId="103" xfId="0" applyBorder="1"/>
    <xf numFmtId="1" fontId="84" fillId="59" borderId="97" xfId="0" applyNumberFormat="1" applyFont="1" applyFill="1" applyBorder="1"/>
    <xf numFmtId="1" fontId="60" fillId="0" borderId="102" xfId="0" applyNumberFormat="1" applyFont="1" applyBorder="1"/>
    <xf numFmtId="0" fontId="60" fillId="0" borderId="104" xfId="0" applyFont="1" applyBorder="1"/>
    <xf numFmtId="0" fontId="60" fillId="0" borderId="95" xfId="0" applyFont="1" applyBorder="1"/>
    <xf numFmtId="165" fontId="84" fillId="59" borderId="97" xfId="0" applyNumberFormat="1" applyFont="1" applyFill="1" applyBorder="1"/>
    <xf numFmtId="0" fontId="60" fillId="0" borderId="103" xfId="0" applyFont="1" applyBorder="1"/>
    <xf numFmtId="0" fontId="0" fillId="59" borderId="97" xfId="0" applyFill="1" applyBorder="1"/>
    <xf numFmtId="0" fontId="0" fillId="0" borderId="95" xfId="0" applyBorder="1"/>
    <xf numFmtId="49" fontId="84" fillId="59" borderId="97" xfId="0" applyNumberFormat="1" applyFont="1" applyFill="1" applyBorder="1"/>
    <xf numFmtId="0" fontId="84" fillId="0" borderId="101" xfId="0" applyFont="1" applyBorder="1"/>
    <xf numFmtId="1" fontId="60" fillId="0" borderId="95" xfId="0" applyNumberFormat="1" applyFont="1" applyBorder="1"/>
    <xf numFmtId="0" fontId="84" fillId="59" borderId="105" xfId="0" applyFont="1" applyFill="1" applyBorder="1"/>
    <xf numFmtId="0" fontId="60" fillId="0" borderId="106" xfId="0" applyFont="1" applyBorder="1"/>
    <xf numFmtId="0" fontId="84" fillId="59" borderId="105" xfId="0" applyFont="1" applyFill="1" applyBorder="1" applyAlignment="1">
      <alignment horizontal="right"/>
    </xf>
    <xf numFmtId="0" fontId="60" fillId="0" borderId="106" xfId="0" applyFont="1" applyBorder="1" applyAlignment="1">
      <alignment horizontal="right"/>
    </xf>
    <xf numFmtId="1" fontId="84" fillId="59" borderId="105" xfId="0" applyNumberFormat="1" applyFont="1" applyFill="1" applyBorder="1"/>
    <xf numFmtId="0" fontId="60" fillId="59" borderId="105" xfId="0" applyFont="1" applyFill="1" applyBorder="1"/>
    <xf numFmtId="1" fontId="60" fillId="0" borderId="107" xfId="0" applyNumberFormat="1" applyFont="1" applyBorder="1"/>
    <xf numFmtId="0" fontId="60" fillId="0" borderId="108" xfId="0" applyFont="1" applyBorder="1"/>
    <xf numFmtId="0" fontId="60" fillId="0" borderId="108" xfId="0" applyFont="1" applyBorder="1" applyAlignment="1">
      <alignment horizontal="right"/>
    </xf>
    <xf numFmtId="1" fontId="60" fillId="0" borderId="108" xfId="0" applyNumberFormat="1" applyFont="1" applyBorder="1"/>
    <xf numFmtId="0" fontId="9" fillId="26" borderId="39" xfId="0" applyFont="1" applyFill="1" applyBorder="1" applyAlignment="1">
      <alignment horizontal="right" vertical="top" wrapText="1"/>
    </xf>
    <xf numFmtId="0" fontId="9" fillId="26" borderId="10" xfId="0" applyFont="1" applyFill="1" applyBorder="1" applyAlignment="1">
      <alignment horizontal="right" vertical="top" wrapText="1"/>
    </xf>
    <xf numFmtId="16" fontId="0" fillId="0" borderId="0" xfId="0" applyNumberFormat="1"/>
    <xf numFmtId="17" fontId="0" fillId="0" borderId="0" xfId="0" applyNumberFormat="1"/>
    <xf numFmtId="0" fontId="9" fillId="0" borderId="0" xfId="0" applyFont="1"/>
    <xf numFmtId="0" fontId="1" fillId="0" borderId="0" xfId="0" applyFont="1"/>
    <xf numFmtId="0" fontId="31" fillId="0" borderId="0" xfId="0" applyFont="1" applyAlignment="1">
      <alignment horizontal="left" vertical="center" wrapText="1"/>
    </xf>
    <xf numFmtId="0" fontId="64" fillId="60" borderId="50" xfId="0" applyFont="1" applyFill="1" applyBorder="1"/>
    <xf numFmtId="0" fontId="64" fillId="0" borderId="55" xfId="0" applyFont="1" applyBorder="1" applyAlignment="1">
      <alignment horizontal="right"/>
    </xf>
    <xf numFmtId="0" fontId="64" fillId="0" borderId="58" xfId="0" applyFont="1" applyBorder="1" applyAlignment="1">
      <alignment horizontal="right"/>
    </xf>
    <xf numFmtId="0" fontId="64" fillId="0" borderId="59" xfId="0" applyFont="1" applyBorder="1" applyAlignment="1">
      <alignment horizontal="right"/>
    </xf>
    <xf numFmtId="0" fontId="64" fillId="0" borderId="98" xfId="0" applyFont="1" applyBorder="1"/>
    <xf numFmtId="0" fontId="64" fillId="0" borderId="103" xfId="0" applyFont="1" applyBorder="1"/>
    <xf numFmtId="0" fontId="64" fillId="0" borderId="78" xfId="0" applyFont="1" applyBorder="1"/>
    <xf numFmtId="0" fontId="64" fillId="0" borderId="79" xfId="0" applyFont="1" applyBorder="1"/>
    <xf numFmtId="0" fontId="64" fillId="0" borderId="89" xfId="0" applyFont="1" applyBorder="1"/>
    <xf numFmtId="0" fontId="64" fillId="0" borderId="81" xfId="0" applyFont="1" applyBorder="1"/>
    <xf numFmtId="0" fontId="64" fillId="0" borderId="82" xfId="0" applyFont="1" applyBorder="1"/>
    <xf numFmtId="0" fontId="64" fillId="0" borderId="90" xfId="0" applyFont="1" applyBorder="1"/>
    <xf numFmtId="0" fontId="0" fillId="60" borderId="109" xfId="0" applyFill="1" applyBorder="1" applyProtection="1">
      <protection locked="0"/>
    </xf>
    <xf numFmtId="0" fontId="80" fillId="60" borderId="50" xfId="0" applyFont="1" applyFill="1" applyBorder="1"/>
    <xf numFmtId="0" fontId="60" fillId="0" borderId="85" xfId="0" applyFont="1" applyBorder="1" applyAlignment="1">
      <alignment horizontal="right"/>
    </xf>
    <xf numFmtId="0" fontId="60" fillId="0" borderId="57" xfId="0" applyFont="1" applyBorder="1" applyAlignment="1">
      <alignment horizontal="right"/>
    </xf>
    <xf numFmtId="0" fontId="0" fillId="0" borderId="102" xfId="0" applyBorder="1"/>
    <xf numFmtId="0" fontId="60" fillId="0" borderId="83" xfId="0" applyFont="1" applyBorder="1"/>
    <xf numFmtId="0" fontId="80" fillId="0" borderId="0" xfId="0" applyFont="1"/>
    <xf numFmtId="0" fontId="86" fillId="0" borderId="0" xfId="0" applyFont="1"/>
    <xf numFmtId="0" fontId="83" fillId="0" borderId="0" xfId="0" applyFont="1"/>
    <xf numFmtId="0" fontId="31" fillId="26" borderId="10" xfId="0" applyFont="1" applyFill="1" applyBorder="1" applyAlignment="1">
      <alignment horizontal="right" vertical="top"/>
    </xf>
    <xf numFmtId="0" fontId="86" fillId="0" borderId="0" xfId="0" applyFont="1" applyAlignment="1">
      <alignment horizontal="right"/>
    </xf>
    <xf numFmtId="0" fontId="86" fillId="0" borderId="0" xfId="0" applyFont="1" applyAlignment="1">
      <alignment horizontal="left"/>
    </xf>
    <xf numFmtId="0" fontId="9" fillId="26" borderId="39" xfId="0" applyFont="1" applyFill="1" applyBorder="1" applyAlignment="1">
      <alignment horizontal="center" vertical="top" wrapText="1"/>
    </xf>
    <xf numFmtId="0" fontId="9" fillId="26" borderId="10" xfId="0" applyFont="1" applyFill="1" applyBorder="1" applyAlignment="1">
      <alignment horizontal="center" vertical="top" wrapText="1"/>
    </xf>
    <xf numFmtId="0" fontId="31" fillId="26" borderId="10" xfId="0" applyFont="1" applyFill="1" applyBorder="1" applyAlignment="1">
      <alignment horizontal="center" vertical="top"/>
    </xf>
    <xf numFmtId="3" fontId="86" fillId="0" borderId="0" xfId="0" applyNumberFormat="1" applyFont="1"/>
    <xf numFmtId="165" fontId="84" fillId="59" borderId="77" xfId="0" applyNumberFormat="1" applyFont="1" applyFill="1" applyBorder="1" applyAlignment="1">
      <alignment horizontal="right"/>
    </xf>
    <xf numFmtId="165" fontId="84" fillId="59" borderId="80" xfId="0" applyNumberFormat="1" applyFont="1" applyFill="1" applyBorder="1"/>
    <xf numFmtId="0" fontId="89" fillId="0" borderId="0" xfId="0" applyFont="1"/>
    <xf numFmtId="0" fontId="60" fillId="0" borderId="60" xfId="0" applyFont="1" applyBorder="1" applyAlignment="1">
      <alignment horizontal="right"/>
    </xf>
    <xf numFmtId="1" fontId="60" fillId="0" borderId="103" xfId="0" applyNumberFormat="1" applyFont="1" applyBorder="1"/>
    <xf numFmtId="0" fontId="60" fillId="0" borderId="110" xfId="0" applyFont="1" applyBorder="1"/>
    <xf numFmtId="0" fontId="60" fillId="0" borderId="89" xfId="0" applyFont="1" applyBorder="1"/>
    <xf numFmtId="0" fontId="60" fillId="0" borderId="89" xfId="0" applyFont="1" applyBorder="1" applyAlignment="1">
      <alignment horizontal="right"/>
    </xf>
    <xf numFmtId="1" fontId="60" fillId="0" borderId="79" xfId="0" applyNumberFormat="1" applyFont="1" applyBorder="1"/>
    <xf numFmtId="0" fontId="60" fillId="0" borderId="90" xfId="0" applyFont="1" applyBorder="1"/>
    <xf numFmtId="1" fontId="60" fillId="0" borderId="82" xfId="0" applyNumberFormat="1" applyFont="1" applyBorder="1"/>
    <xf numFmtId="0" fontId="60" fillId="0" borderId="58" xfId="0" applyFont="1" applyBorder="1"/>
    <xf numFmtId="0" fontId="60" fillId="0" borderId="112" xfId="0" applyFont="1" applyBorder="1"/>
    <xf numFmtId="0" fontId="60" fillId="0" borderId="113" xfId="0" applyFont="1" applyBorder="1"/>
    <xf numFmtId="0" fontId="60" fillId="0" borderId="107" xfId="0" applyFont="1" applyBorder="1"/>
    <xf numFmtId="0" fontId="60" fillId="0" borderId="96" xfId="0" applyFont="1" applyBorder="1" applyAlignment="1">
      <alignment horizontal="right"/>
    </xf>
    <xf numFmtId="0" fontId="60" fillId="0" borderId="117" xfId="0" applyFont="1" applyBorder="1"/>
    <xf numFmtId="1" fontId="60" fillId="0" borderId="117" xfId="0" applyNumberFormat="1" applyFont="1" applyBorder="1"/>
    <xf numFmtId="0" fontId="60" fillId="0" borderId="74" xfId="0" applyFont="1" applyBorder="1" applyAlignment="1">
      <alignment horizontal="right"/>
    </xf>
    <xf numFmtId="1" fontId="60" fillId="0" borderId="118" xfId="0" applyNumberFormat="1" applyFont="1" applyBorder="1"/>
    <xf numFmtId="0" fontId="60" fillId="0" borderId="119" xfId="0" applyFont="1" applyBorder="1"/>
    <xf numFmtId="0" fontId="60" fillId="0" borderId="119" xfId="0" applyFont="1" applyBorder="1" applyAlignment="1">
      <alignment horizontal="right"/>
    </xf>
    <xf numFmtId="1" fontId="60" fillId="0" borderId="119" xfId="0" applyNumberFormat="1" applyFont="1" applyBorder="1"/>
    <xf numFmtId="0" fontId="69" fillId="62" borderId="0" xfId="0" applyFont="1" applyFill="1" applyAlignment="1">
      <alignment horizontal="left" vertical="top"/>
    </xf>
    <xf numFmtId="0" fontId="70" fillId="62" borderId="63" xfId="0" applyFont="1" applyFill="1" applyBorder="1" applyAlignment="1">
      <alignment horizontal="right" wrapText="1"/>
    </xf>
    <xf numFmtId="0" fontId="70" fillId="62" borderId="64" xfId="0" applyFont="1" applyFill="1" applyBorder="1" applyAlignment="1">
      <alignment horizontal="right" wrapText="1"/>
    </xf>
    <xf numFmtId="0" fontId="70" fillId="62" borderId="63" xfId="0" applyFont="1" applyFill="1" applyBorder="1" applyAlignment="1">
      <alignment horizontal="right"/>
    </xf>
    <xf numFmtId="0" fontId="70" fillId="62" borderId="64" xfId="0" applyFont="1" applyFill="1" applyBorder="1" applyAlignment="1">
      <alignment horizontal="right"/>
    </xf>
    <xf numFmtId="2" fontId="68" fillId="63" borderId="65" xfId="0" applyNumberFormat="1" applyFont="1" applyFill="1" applyBorder="1" applyAlignment="1">
      <alignment horizontal="right"/>
    </xf>
    <xf numFmtId="165" fontId="68" fillId="63" borderId="66" xfId="0" applyNumberFormat="1" applyFont="1" applyFill="1" applyBorder="1"/>
    <xf numFmtId="2" fontId="0" fillId="62" borderId="0" xfId="0" applyNumberFormat="1" applyFill="1" applyAlignment="1">
      <alignment horizontal="right"/>
    </xf>
    <xf numFmtId="165" fontId="0" fillId="62" borderId="64" xfId="0" applyNumberFormat="1" applyFill="1" applyBorder="1"/>
    <xf numFmtId="0" fontId="0" fillId="62" borderId="0" xfId="0" applyFill="1" applyAlignment="1">
      <alignment horizontal="right" vertical="center"/>
    </xf>
    <xf numFmtId="167" fontId="0" fillId="62" borderId="0" xfId="0" applyNumberFormat="1" applyFill="1" applyAlignment="1">
      <alignment vertical="center"/>
    </xf>
    <xf numFmtId="0" fontId="0" fillId="62" borderId="0" xfId="0" applyFill="1" applyAlignment="1">
      <alignment vertical="center"/>
    </xf>
    <xf numFmtId="169" fontId="71" fillId="62" borderId="63" xfId="89" applyNumberFormat="1" applyFont="1" applyFill="1" applyBorder="1" applyAlignment="1" applyProtection="1">
      <alignment horizontal="right"/>
    </xf>
    <xf numFmtId="169" fontId="71" fillId="62" borderId="0" xfId="89" applyNumberFormat="1" applyFont="1" applyFill="1" applyBorder="1" applyAlignment="1" applyProtection="1">
      <alignment horizontal="left"/>
    </xf>
    <xf numFmtId="169" fontId="71" fillId="62" borderId="64" xfId="89" applyNumberFormat="1" applyFont="1" applyFill="1" applyBorder="1" applyAlignment="1" applyProtection="1">
      <alignment horizontal="left"/>
    </xf>
    <xf numFmtId="169" fontId="0" fillId="0" borderId="0" xfId="0" applyNumberFormat="1"/>
    <xf numFmtId="169" fontId="71" fillId="62" borderId="65" xfId="0" applyNumberFormat="1" applyFont="1" applyFill="1" applyBorder="1" applyAlignment="1">
      <alignment horizontal="right" vertical="center"/>
    </xf>
    <xf numFmtId="169" fontId="71" fillId="62" borderId="11" xfId="89" applyNumberFormat="1" applyFont="1" applyFill="1" applyBorder="1" applyAlignment="1" applyProtection="1">
      <alignment horizontal="left"/>
    </xf>
    <xf numFmtId="169" fontId="71" fillId="62" borderId="66" xfId="89" applyNumberFormat="1" applyFont="1" applyFill="1" applyBorder="1" applyAlignment="1" applyProtection="1">
      <alignment horizontal="left"/>
    </xf>
    <xf numFmtId="169" fontId="91" fillId="0" borderId="0" xfId="0" applyNumberFormat="1" applyFont="1"/>
    <xf numFmtId="0" fontId="0" fillId="71" borderId="50" xfId="0" applyFill="1" applyBorder="1"/>
    <xf numFmtId="0" fontId="84" fillId="0" borderId="98" xfId="0" applyFont="1" applyBorder="1"/>
    <xf numFmtId="165" fontId="84" fillId="0" borderId="101" xfId="0" applyNumberFormat="1" applyFont="1" applyBorder="1"/>
    <xf numFmtId="165" fontId="84" fillId="0" borderId="103" xfId="0" applyNumberFormat="1" applyFont="1" applyBorder="1"/>
    <xf numFmtId="165" fontId="84" fillId="0" borderId="110" xfId="0" applyNumberFormat="1" applyFont="1" applyBorder="1"/>
    <xf numFmtId="0" fontId="92" fillId="0" borderId="0" xfId="0" applyFont="1"/>
    <xf numFmtId="0" fontId="93" fillId="0" borderId="0" xfId="0" applyFont="1"/>
    <xf numFmtId="0" fontId="60" fillId="0" borderId="120" xfId="0" applyFont="1" applyBorder="1" applyAlignment="1">
      <alignment horizontal="right"/>
    </xf>
    <xf numFmtId="0" fontId="60" fillId="0" borderId="122" xfId="0" applyFont="1" applyBorder="1" applyAlignment="1">
      <alignment horizontal="right"/>
    </xf>
    <xf numFmtId="0" fontId="60" fillId="0" borderId="121" xfId="0" applyFont="1" applyBorder="1" applyAlignment="1">
      <alignment horizontal="right"/>
    </xf>
    <xf numFmtId="0" fontId="60" fillId="0" borderId="116" xfId="0" applyFont="1" applyBorder="1" applyAlignment="1">
      <alignment horizontal="right"/>
    </xf>
    <xf numFmtId="0" fontId="60" fillId="0" borderId="111" xfId="0" applyFont="1" applyBorder="1" applyAlignment="1">
      <alignment horizontal="right"/>
    </xf>
    <xf numFmtId="0" fontId="60" fillId="0" borderId="114" xfId="0" applyFont="1" applyBorder="1" applyAlignment="1">
      <alignment horizontal="right"/>
    </xf>
    <xf numFmtId="0" fontId="60" fillId="0" borderId="115" xfId="0" applyFont="1" applyBorder="1" applyAlignment="1">
      <alignment horizontal="right"/>
    </xf>
    <xf numFmtId="0" fontId="9" fillId="59" borderId="10" xfId="0" applyFont="1" applyFill="1" applyBorder="1" applyAlignment="1">
      <alignment horizontal="right" vertical="top"/>
    </xf>
    <xf numFmtId="4" fontId="94" fillId="0" borderId="0" xfId="0" applyNumberFormat="1" applyFont="1"/>
    <xf numFmtId="10" fontId="0" fillId="0" borderId="0" xfId="88" applyNumberFormat="1" applyFont="1" applyProtection="1"/>
    <xf numFmtId="0" fontId="31" fillId="0" borderId="0" xfId="0" applyFont="1" applyAlignment="1">
      <alignment horizontal="center" vertical="center"/>
    </xf>
    <xf numFmtId="0" fontId="31" fillId="0" borderId="0" xfId="0" applyFont="1" applyAlignment="1">
      <alignment vertical="center"/>
    </xf>
    <xf numFmtId="1" fontId="60" fillId="0" borderId="0" xfId="0" applyNumberFormat="1" applyFont="1"/>
    <xf numFmtId="1" fontId="60" fillId="0" borderId="108" xfId="0" applyNumberFormat="1" applyFont="1" applyBorder="1" applyAlignment="1">
      <alignment horizontal="right"/>
    </xf>
    <xf numFmtId="1" fontId="60" fillId="0" borderId="107" xfId="0" applyNumberFormat="1" applyFont="1" applyBorder="1" applyAlignment="1">
      <alignment horizontal="right"/>
    </xf>
    <xf numFmtId="9" fontId="0" fillId="0" borderId="0" xfId="0" applyNumberFormat="1"/>
    <xf numFmtId="0" fontId="41" fillId="0" borderId="0" xfId="0" applyFont="1"/>
    <xf numFmtId="0" fontId="0" fillId="0" borderId="95" xfId="0" applyBorder="1" applyAlignment="1">
      <alignment horizontal="right"/>
    </xf>
    <xf numFmtId="0" fontId="0" fillId="0" borderId="87" xfId="0" applyBorder="1" applyAlignment="1">
      <alignment horizontal="right"/>
    </xf>
    <xf numFmtId="0" fontId="0" fillId="0" borderId="88" xfId="0" applyBorder="1" applyAlignment="1">
      <alignment horizontal="right"/>
    </xf>
    <xf numFmtId="0" fontId="58" fillId="0" borderId="0" xfId="0" applyFont="1" applyAlignment="1">
      <alignment horizontal="right"/>
    </xf>
    <xf numFmtId="49" fontId="95" fillId="0" borderId="0" xfId="0" applyNumberFormat="1" applyFont="1" applyAlignment="1">
      <alignment horizontal="right"/>
    </xf>
    <xf numFmtId="49" fontId="96" fillId="0" borderId="0" xfId="0" applyNumberFormat="1" applyFont="1" applyAlignment="1">
      <alignment horizontal="right"/>
    </xf>
    <xf numFmtId="49" fontId="0" fillId="0" borderId="0" xfId="0" applyNumberFormat="1" applyAlignment="1">
      <alignment vertical="center" wrapText="1"/>
    </xf>
    <xf numFmtId="49" fontId="0" fillId="0" borderId="0" xfId="0" applyNumberFormat="1" applyAlignment="1">
      <alignment horizontal="left" vertical="center" wrapText="1"/>
    </xf>
    <xf numFmtId="0" fontId="30" fillId="0" borderId="0" xfId="0" applyFont="1" applyAlignment="1">
      <alignment horizontal="center" vertical="center"/>
    </xf>
    <xf numFmtId="0" fontId="97" fillId="0" borderId="0" xfId="0" applyFont="1" applyAlignment="1">
      <alignment horizontal="center" vertical="center"/>
    </xf>
    <xf numFmtId="0" fontId="0" fillId="61" borderId="69" xfId="0" applyFill="1" applyBorder="1"/>
    <xf numFmtId="0" fontId="31" fillId="61" borderId="70" xfId="0" applyFont="1" applyFill="1" applyBorder="1" applyAlignment="1">
      <alignment vertical="center"/>
    </xf>
    <xf numFmtId="0" fontId="0" fillId="61" borderId="70" xfId="0" applyFill="1" applyBorder="1"/>
    <xf numFmtId="0" fontId="0" fillId="61" borderId="71" xfId="0" applyFill="1" applyBorder="1"/>
    <xf numFmtId="49" fontId="32" fillId="0" borderId="0" xfId="0" applyNumberFormat="1" applyFont="1" applyAlignment="1">
      <alignment horizontal="center" vertical="center"/>
    </xf>
    <xf numFmtId="49" fontId="32" fillId="0" borderId="0" xfId="0" applyNumberFormat="1" applyFont="1" applyAlignment="1">
      <alignment horizontal="left" vertical="center"/>
    </xf>
    <xf numFmtId="14" fontId="32" fillId="0" borderId="0" xfId="0" applyNumberFormat="1" applyFont="1" applyAlignment="1">
      <alignment horizontal="center" vertical="center"/>
    </xf>
    <xf numFmtId="0" fontId="31" fillId="61" borderId="123" xfId="0" applyFont="1" applyFill="1" applyBorder="1" applyAlignment="1">
      <alignment horizontal="center" vertical="center"/>
    </xf>
    <xf numFmtId="0" fontId="99" fillId="27" borderId="123" xfId="0" applyFont="1" applyFill="1" applyBorder="1" applyAlignment="1">
      <alignment horizontal="center" vertical="center" wrapText="1"/>
    </xf>
    <xf numFmtId="0" fontId="60" fillId="59" borderId="0" xfId="0" applyFont="1" applyFill="1"/>
    <xf numFmtId="165" fontId="84" fillId="59" borderId="102" xfId="0" applyNumberFormat="1" applyFont="1" applyFill="1" applyBorder="1"/>
    <xf numFmtId="165" fontId="84" fillId="59" borderId="91" xfId="0" applyNumberFormat="1" applyFont="1" applyFill="1" applyBorder="1"/>
    <xf numFmtId="0" fontId="84" fillId="59" borderId="91" xfId="0" applyFont="1" applyFill="1" applyBorder="1"/>
    <xf numFmtId="0" fontId="60" fillId="0" borderId="124" xfId="0" applyFont="1" applyBorder="1" applyAlignment="1">
      <alignment horizontal="right"/>
    </xf>
    <xf numFmtId="0" fontId="60" fillId="0" borderId="125" xfId="0" applyFont="1" applyBorder="1"/>
    <xf numFmtId="0" fontId="60" fillId="0" borderId="126" xfId="0" applyFont="1" applyBorder="1"/>
    <xf numFmtId="0" fontId="60" fillId="0" borderId="127" xfId="0" applyFont="1" applyBorder="1"/>
    <xf numFmtId="0" fontId="60" fillId="0" borderId="128" xfId="0" applyFont="1" applyBorder="1"/>
    <xf numFmtId="0" fontId="0" fillId="27" borderId="70" xfId="0" applyFill="1" applyBorder="1" applyAlignment="1">
      <alignment horizontal="left" vertical="center" wrapText="1"/>
    </xf>
    <xf numFmtId="0" fontId="0" fillId="27" borderId="71" xfId="0" applyFill="1" applyBorder="1" applyAlignment="1">
      <alignment horizontal="left" vertical="center" wrapText="1"/>
    </xf>
    <xf numFmtId="0" fontId="31" fillId="0" borderId="0" xfId="0" applyFont="1" applyAlignment="1">
      <alignment horizontal="center" vertical="center"/>
    </xf>
    <xf numFmtId="0" fontId="0" fillId="0" borderId="0" xfId="0" applyAlignment="1">
      <alignment horizontal="center"/>
    </xf>
    <xf numFmtId="0" fontId="31"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0" fontId="31" fillId="0" borderId="0" xfId="0" applyFont="1" applyAlignment="1">
      <alignment horizontal="center" vertical="center" wrapText="1"/>
    </xf>
    <xf numFmtId="0" fontId="74" fillId="62" borderId="0" xfId="0" applyFont="1" applyFill="1" applyAlignment="1">
      <alignment horizontal="left" vertical="top" wrapText="1"/>
    </xf>
    <xf numFmtId="0" fontId="60" fillId="0" borderId="0" xfId="0" applyFont="1" applyAlignment="1">
      <alignment horizontal="left" wrapText="1"/>
    </xf>
    <xf numFmtId="0" fontId="0" fillId="69" borderId="69" xfId="0" applyFill="1" applyBorder="1" applyAlignment="1">
      <alignment horizontal="center"/>
    </xf>
    <xf numFmtId="0" fontId="0" fillId="69" borderId="70" xfId="0" applyFill="1" applyBorder="1" applyAlignment="1">
      <alignment horizontal="center"/>
    </xf>
    <xf numFmtId="0" fontId="0" fillId="70" borderId="69" xfId="0" applyFill="1" applyBorder="1" applyAlignment="1">
      <alignment horizontal="center"/>
    </xf>
    <xf numFmtId="0" fontId="0" fillId="70" borderId="71" xfId="0" applyFill="1" applyBorder="1" applyAlignment="1">
      <alignment horizontal="center"/>
    </xf>
    <xf numFmtId="0" fontId="0" fillId="69" borderId="61" xfId="0" applyFill="1" applyBorder="1" applyAlignment="1">
      <alignment horizontal="center"/>
    </xf>
    <xf numFmtId="0" fontId="0" fillId="69" borderId="62" xfId="0" applyFill="1" applyBorder="1" applyAlignment="1">
      <alignment horizontal="center"/>
    </xf>
    <xf numFmtId="0" fontId="0" fillId="70" borderId="63" xfId="0" applyFill="1" applyBorder="1" applyAlignment="1">
      <alignment horizontal="center"/>
    </xf>
    <xf numFmtId="0" fontId="0" fillId="70" borderId="64" xfId="0" applyFill="1" applyBorder="1" applyAlignment="1">
      <alignment horizontal="center"/>
    </xf>
    <xf numFmtId="0" fontId="0" fillId="62" borderId="0" xfId="0" applyFill="1" applyAlignment="1">
      <alignment horizontal="left" vertical="center" wrapText="1"/>
    </xf>
    <xf numFmtId="0" fontId="79" fillId="67" borderId="0" xfId="0" applyFont="1" applyFill="1" applyAlignment="1">
      <alignment horizontal="right" vertical="center"/>
    </xf>
    <xf numFmtId="0" fontId="62" fillId="66" borderId="0" xfId="0" applyFont="1" applyFill="1" applyAlignment="1">
      <alignment horizontal="right" vertical="center"/>
    </xf>
  </cellXfs>
  <cellStyles count="90">
    <cellStyle name="20 % - Akzent1" xfId="1" builtinId="30" customBuiltin="1"/>
    <cellStyle name="20 % - Akzent1 2" xfId="2" xr:uid="{00000000-0005-0000-0000-000001000000}"/>
    <cellStyle name="20 % - Akzent2" xfId="3" builtinId="34" customBuiltin="1"/>
    <cellStyle name="20 % - Akzent2 2" xfId="4" xr:uid="{00000000-0005-0000-0000-000003000000}"/>
    <cellStyle name="20 % - Akzent3" xfId="5" builtinId="38" customBuiltin="1"/>
    <cellStyle name="20 % - Akzent3 2" xfId="6" xr:uid="{00000000-0005-0000-0000-000005000000}"/>
    <cellStyle name="20 % - Akzent4" xfId="7" builtinId="42" customBuiltin="1"/>
    <cellStyle name="20 % - Akzent4 2" xfId="8" xr:uid="{00000000-0005-0000-0000-000007000000}"/>
    <cellStyle name="20 % - Akzent5" xfId="9" builtinId="46" customBuiltin="1"/>
    <cellStyle name="20 % - Akzent5 2" xfId="10" xr:uid="{00000000-0005-0000-0000-000009000000}"/>
    <cellStyle name="20 % - Akzent6" xfId="11" builtinId="50" customBuiltin="1"/>
    <cellStyle name="20 % - Akzent6 2" xfId="12" xr:uid="{00000000-0005-0000-0000-00000B000000}"/>
    <cellStyle name="40 % - Akzent1" xfId="13" builtinId="31" customBuiltin="1"/>
    <cellStyle name="40 % - Akzent1 2" xfId="14" xr:uid="{00000000-0005-0000-0000-00000D000000}"/>
    <cellStyle name="40 % - Akzent2" xfId="15" builtinId="35" customBuiltin="1"/>
    <cellStyle name="40 % - Akzent2 2" xfId="16" xr:uid="{00000000-0005-0000-0000-00000F000000}"/>
    <cellStyle name="40 % - Akzent3" xfId="17" builtinId="39" customBuiltin="1"/>
    <cellStyle name="40 % - Akzent3 2" xfId="18" xr:uid="{00000000-0005-0000-0000-000011000000}"/>
    <cellStyle name="40 % - Akzent4" xfId="19" builtinId="43" customBuiltin="1"/>
    <cellStyle name="40 % - Akzent4 2" xfId="20" xr:uid="{00000000-0005-0000-0000-000013000000}"/>
    <cellStyle name="40 % - Akzent5" xfId="21" builtinId="47" customBuiltin="1"/>
    <cellStyle name="40 % - Akzent5 2" xfId="22" xr:uid="{00000000-0005-0000-0000-000015000000}"/>
    <cellStyle name="40 % - Akzent6" xfId="23" builtinId="51" customBuiltin="1"/>
    <cellStyle name="40 % - Akzent6 2" xfId="24" xr:uid="{00000000-0005-0000-0000-000017000000}"/>
    <cellStyle name="60 % - Akzent1" xfId="25" builtinId="32" customBuiltin="1"/>
    <cellStyle name="60 % - Akzent1 2" xfId="26" xr:uid="{00000000-0005-0000-0000-000019000000}"/>
    <cellStyle name="60 % - Akzent2" xfId="27" builtinId="36" customBuiltin="1"/>
    <cellStyle name="60 % - Akzent2 2" xfId="28" xr:uid="{00000000-0005-0000-0000-00001B000000}"/>
    <cellStyle name="60 % - Akzent3" xfId="29" builtinId="40" customBuiltin="1"/>
    <cellStyle name="60 % - Akzent3 2" xfId="30" xr:uid="{00000000-0005-0000-0000-00001D000000}"/>
    <cellStyle name="60 % - Akzent4" xfId="31" builtinId="44" customBuiltin="1"/>
    <cellStyle name="60 % - Akzent4 2" xfId="32" xr:uid="{00000000-0005-0000-0000-00001F000000}"/>
    <cellStyle name="60 % - Akzent5" xfId="33" builtinId="48" customBuiltin="1"/>
    <cellStyle name="60 % - Akzent5 2" xfId="34" xr:uid="{00000000-0005-0000-0000-000021000000}"/>
    <cellStyle name="60 % - Akzent6" xfId="35" builtinId="52" customBuiltin="1"/>
    <cellStyle name="60 % - Akzent6 2" xfId="36" xr:uid="{00000000-0005-0000-0000-000023000000}"/>
    <cellStyle name="Akzent1" xfId="37" builtinId="29" customBuiltin="1"/>
    <cellStyle name="Akzent1 2" xfId="38" xr:uid="{00000000-0005-0000-0000-000025000000}"/>
    <cellStyle name="Akzent2" xfId="39" builtinId="33" customBuiltin="1"/>
    <cellStyle name="Akzent2 2" xfId="40" xr:uid="{00000000-0005-0000-0000-000027000000}"/>
    <cellStyle name="Akzent3" xfId="41" builtinId="37" customBuiltin="1"/>
    <cellStyle name="Akzent3 2" xfId="42" xr:uid="{00000000-0005-0000-0000-000029000000}"/>
    <cellStyle name="Akzent4" xfId="43" builtinId="41" customBuiltin="1"/>
    <cellStyle name="Akzent4 2" xfId="44" xr:uid="{00000000-0005-0000-0000-00002B000000}"/>
    <cellStyle name="Akzent5" xfId="45" builtinId="45" customBuiltin="1"/>
    <cellStyle name="Akzent5 2" xfId="46" xr:uid="{00000000-0005-0000-0000-00002D000000}"/>
    <cellStyle name="Akzent6" xfId="47" builtinId="49" customBuiltin="1"/>
    <cellStyle name="Akzent6 2" xfId="48" xr:uid="{00000000-0005-0000-0000-00002F000000}"/>
    <cellStyle name="Ausgabe" xfId="49" builtinId="21" customBuiltin="1"/>
    <cellStyle name="Ausgabe 2" xfId="50" xr:uid="{00000000-0005-0000-0000-000031000000}"/>
    <cellStyle name="Berechnung" xfId="51" builtinId="22" customBuiltin="1"/>
    <cellStyle name="Berechnung 2" xfId="52" xr:uid="{00000000-0005-0000-0000-000033000000}"/>
    <cellStyle name="Eingabe" xfId="53" builtinId="20" customBuiltin="1"/>
    <cellStyle name="Eingabe 2" xfId="54" xr:uid="{00000000-0005-0000-0000-000035000000}"/>
    <cellStyle name="Ergebnis" xfId="55" builtinId="25" customBuiltin="1"/>
    <cellStyle name="Ergebnis 2" xfId="56" xr:uid="{00000000-0005-0000-0000-000037000000}"/>
    <cellStyle name="Erklärender Text" xfId="57" builtinId="53" customBuiltin="1"/>
    <cellStyle name="Erklärender Text 2" xfId="58" xr:uid="{00000000-0005-0000-0000-000039000000}"/>
    <cellStyle name="Euro" xfId="59" xr:uid="{00000000-0005-0000-0000-00003A000000}"/>
    <cellStyle name="Explanatory Text" xfId="60" xr:uid="{00000000-0005-0000-0000-00003B000000}"/>
    <cellStyle name="Gut" xfId="61" builtinId="26" customBuiltin="1"/>
    <cellStyle name="Gut 2" xfId="62" xr:uid="{00000000-0005-0000-0000-00003D000000}"/>
    <cellStyle name="Komma" xfId="89" builtinId="3"/>
    <cellStyle name="Link" xfId="63" builtinId="8"/>
    <cellStyle name="Neutral" xfId="64" builtinId="28" customBuiltin="1"/>
    <cellStyle name="Neutral 2" xfId="65" xr:uid="{00000000-0005-0000-0000-000041000000}"/>
    <cellStyle name="Notiz" xfId="66" builtinId="10" customBuiltin="1"/>
    <cellStyle name="Notiz 2" xfId="67" xr:uid="{00000000-0005-0000-0000-000043000000}"/>
    <cellStyle name="Prozent" xfId="88" builtinId="5"/>
    <cellStyle name="Schlecht" xfId="68" builtinId="27" customBuiltin="1"/>
    <cellStyle name="Schlecht 2" xfId="69" xr:uid="{00000000-0005-0000-0000-000046000000}"/>
    <cellStyle name="Standard" xfId="0" builtinId="0"/>
    <cellStyle name="Standard 2" xfId="70" xr:uid="{00000000-0005-0000-0000-000048000000}"/>
    <cellStyle name="Standard_FL3000-120" xfId="71" xr:uid="{00000000-0005-0000-0000-000049000000}"/>
    <cellStyle name="Überschrift" xfId="72" builtinId="15" customBuiltin="1"/>
    <cellStyle name="Überschrift 1" xfId="73" builtinId="16" customBuiltin="1"/>
    <cellStyle name="Überschrift 1 2" xfId="74" xr:uid="{00000000-0005-0000-0000-00004C000000}"/>
    <cellStyle name="Überschrift 2" xfId="75" builtinId="17" customBuiltin="1"/>
    <cellStyle name="Überschrift 2 2" xfId="76" xr:uid="{00000000-0005-0000-0000-00004E000000}"/>
    <cellStyle name="Überschrift 3" xfId="77" builtinId="18" customBuiltin="1"/>
    <cellStyle name="Überschrift 3 2" xfId="78" xr:uid="{00000000-0005-0000-0000-000050000000}"/>
    <cellStyle name="Überschrift 4" xfId="79" builtinId="19" customBuiltin="1"/>
    <cellStyle name="Überschrift 4 2" xfId="80" xr:uid="{00000000-0005-0000-0000-000052000000}"/>
    <cellStyle name="Überschrift 5" xfId="81" xr:uid="{00000000-0005-0000-0000-000053000000}"/>
    <cellStyle name="Verknüpfte Zelle" xfId="82" builtinId="24" customBuiltin="1"/>
    <cellStyle name="Verknüpfte Zelle 2" xfId="83" xr:uid="{00000000-0005-0000-0000-000055000000}"/>
    <cellStyle name="Warnender Text" xfId="84" builtinId="11" customBuiltin="1"/>
    <cellStyle name="Warnender Text 2" xfId="85" xr:uid="{00000000-0005-0000-0000-000057000000}"/>
    <cellStyle name="Zelle überprüfen" xfId="86" builtinId="23" customBuiltin="1"/>
    <cellStyle name="Zelle überprüfen 2" xfId="87" xr:uid="{00000000-0005-0000-0000-000059000000}"/>
  </cellStyles>
  <dxfs count="0"/>
  <tableStyles count="0" defaultTableStyle="TableStyleMedium2" defaultPivotStyle="PivotStyleLight16"/>
  <colors>
    <mruColors>
      <color rgb="FF99CCFF"/>
      <color rgb="FFD3E2F5"/>
      <color rgb="FFFFF971"/>
      <color rgb="FF33CC33"/>
      <color rgb="FFFF9108"/>
      <color rgb="FFADADAD"/>
      <color rgb="FFF0F0F0"/>
      <color rgb="FFCCFFFF"/>
      <color rgb="FFB2FEAC"/>
      <color rgb="FFE6F5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83959911306836E-2"/>
          <c:y val="3.1389651357193585E-2"/>
          <c:w val="0.81863414419566272"/>
          <c:h val="0.86102863096311433"/>
        </c:manualLayout>
      </c:layout>
      <c:scatterChart>
        <c:scatterStyle val="smoothMarker"/>
        <c:varyColors val="0"/>
        <c:ser>
          <c:idx val="0"/>
          <c:order val="0"/>
          <c:tx>
            <c:v>Leistungskurve</c:v>
          </c:tx>
          <c:spPr>
            <a:ln>
              <a:solidFill>
                <a:srgbClr val="FF0000"/>
              </a:solidFill>
            </a:ln>
          </c:spPr>
          <c:marker>
            <c:symbol val="circle"/>
            <c:size val="4"/>
            <c:spPr>
              <a:solidFill>
                <a:schemeClr val="accent1"/>
              </a:solidFill>
              <a:ln>
                <a:solidFill>
                  <a:srgbClr val="FF0000"/>
                </a:solidFill>
              </a:ln>
            </c:spPr>
          </c:marker>
          <c:xVal>
            <c:numRef>
              <c:f>Ertrag!$B$7:$B$52</c:f>
              <c:numCache>
                <c:formatCode>General</c:formatCode>
                <c:ptCount val="46"/>
                <c:pt idx="0">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pt idx="44">
                  <c:v>24.5</c:v>
                </c:pt>
                <c:pt idx="45">
                  <c:v>25</c:v>
                </c:pt>
              </c:numCache>
            </c:numRef>
          </c:xVal>
          <c:yVal>
            <c:numRef>
              <c:f>Ertrag!$C$7:$C$52</c:f>
              <c:numCache>
                <c:formatCode>General</c:formatCode>
                <c:ptCount val="46"/>
                <c:pt idx="0" formatCode="0">
                  <c:v>0</c:v>
                </c:pt>
                <c:pt idx="1">
                  <c:v>72</c:v>
                </c:pt>
                <c:pt idx="2">
                  <c:v>175</c:v>
                </c:pt>
                <c:pt idx="3">
                  <c:v>298</c:v>
                </c:pt>
                <c:pt idx="4">
                  <c:v>453</c:v>
                </c:pt>
                <c:pt idx="5">
                  <c:v>645</c:v>
                </c:pt>
                <c:pt idx="6">
                  <c:v>878</c:v>
                </c:pt>
                <c:pt idx="7">
                  <c:v>1151</c:v>
                </c:pt>
                <c:pt idx="8">
                  <c:v>1473</c:v>
                </c:pt>
                <c:pt idx="9">
                  <c:v>1846</c:v>
                </c:pt>
                <c:pt idx="10">
                  <c:v>2273</c:v>
                </c:pt>
                <c:pt idx="11">
                  <c:v>2736</c:v>
                </c:pt>
                <c:pt idx="12">
                  <c:v>3215</c:v>
                </c:pt>
                <c:pt idx="13">
                  <c:v>3668</c:v>
                </c:pt>
                <c:pt idx="14">
                  <c:v>4073</c:v>
                </c:pt>
                <c:pt idx="15">
                  <c:v>4375</c:v>
                </c:pt>
                <c:pt idx="16">
                  <c:v>4583</c:v>
                </c:pt>
                <c:pt idx="17">
                  <c:v>4732</c:v>
                </c:pt>
                <c:pt idx="18">
                  <c:v>4794</c:v>
                </c:pt>
                <c:pt idx="19">
                  <c:v>4800</c:v>
                </c:pt>
                <c:pt idx="20">
                  <c:v>4800</c:v>
                </c:pt>
                <c:pt idx="21">
                  <c:v>4800</c:v>
                </c:pt>
                <c:pt idx="22">
                  <c:v>4800</c:v>
                </c:pt>
                <c:pt idx="23">
                  <c:v>4800</c:v>
                </c:pt>
                <c:pt idx="24">
                  <c:v>4800</c:v>
                </c:pt>
                <c:pt idx="25">
                  <c:v>4800</c:v>
                </c:pt>
                <c:pt idx="26">
                  <c:v>4800</c:v>
                </c:pt>
                <c:pt idx="27">
                  <c:v>4800</c:v>
                </c:pt>
                <c:pt idx="28">
                  <c:v>4800</c:v>
                </c:pt>
                <c:pt idx="29">
                  <c:v>4800</c:v>
                </c:pt>
                <c:pt idx="30">
                  <c:v>4800</c:v>
                </c:pt>
                <c:pt idx="31">
                  <c:v>4800</c:v>
                </c:pt>
                <c:pt idx="32">
                  <c:v>4800</c:v>
                </c:pt>
                <c:pt idx="33">
                  <c:v>4800</c:v>
                </c:pt>
                <c:pt idx="34">
                  <c:v>4800</c:v>
                </c:pt>
                <c:pt idx="35">
                  <c:v>4800</c:v>
                </c:pt>
                <c:pt idx="36">
                  <c:v>4800</c:v>
                </c:pt>
                <c:pt idx="37">
                  <c:v>4800</c:v>
                </c:pt>
                <c:pt idx="38">
                  <c:v>4800</c:v>
                </c:pt>
                <c:pt idx="39">
                  <c:v>4800</c:v>
                </c:pt>
                <c:pt idx="40">
                  <c:v>4800</c:v>
                </c:pt>
                <c:pt idx="41">
                  <c:v>4800</c:v>
                </c:pt>
                <c:pt idx="42">
                  <c:v>4800</c:v>
                </c:pt>
                <c:pt idx="43">
                  <c:v>4800</c:v>
                </c:pt>
                <c:pt idx="44">
                  <c:v>4800</c:v>
                </c:pt>
                <c:pt idx="45">
                  <c:v>4800</c:v>
                </c:pt>
              </c:numCache>
            </c:numRef>
          </c:yVal>
          <c:smooth val="1"/>
          <c:extLst>
            <c:ext xmlns:c16="http://schemas.microsoft.com/office/drawing/2014/chart" uri="{C3380CC4-5D6E-409C-BE32-E72D297353CC}">
              <c16:uniqueId val="{00000000-1825-441F-8C1B-19F023BDC04D}"/>
            </c:ext>
          </c:extLst>
        </c:ser>
        <c:dLbls>
          <c:showLegendKey val="0"/>
          <c:showVal val="0"/>
          <c:showCatName val="0"/>
          <c:showSerName val="0"/>
          <c:showPercent val="0"/>
          <c:showBubbleSize val="0"/>
        </c:dLbls>
        <c:axId val="105525184"/>
        <c:axId val="105525760"/>
      </c:scatterChart>
      <c:scatterChart>
        <c:scatterStyle val="smoothMarker"/>
        <c:varyColors val="0"/>
        <c:ser>
          <c:idx val="1"/>
          <c:order val="1"/>
          <c:tx>
            <c:v>Windklassenertrag</c:v>
          </c:tx>
          <c:marker>
            <c:symbol val="circle"/>
            <c:size val="4"/>
            <c:spPr>
              <a:noFill/>
            </c:spPr>
          </c:marker>
          <c:xVal>
            <c:numRef>
              <c:f>Ertrag!$B$7:$B$52</c:f>
              <c:numCache>
                <c:formatCode>General</c:formatCode>
                <c:ptCount val="46"/>
                <c:pt idx="0">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pt idx="44">
                  <c:v>24.5</c:v>
                </c:pt>
                <c:pt idx="45">
                  <c:v>25</c:v>
                </c:pt>
              </c:numCache>
            </c:numRef>
          </c:xVal>
          <c:yVal>
            <c:numRef>
              <c:f>Ertrag!$E$7:$E$52</c:f>
              <c:numCache>
                <c:formatCode>0.0</c:formatCode>
                <c:ptCount val="46"/>
                <c:pt idx="0">
                  <c:v>0</c:v>
                </c:pt>
                <c:pt idx="1">
                  <c:v>10.732607467692473</c:v>
                </c:pt>
                <c:pt idx="2">
                  <c:v>41.756736339535038</c:v>
                </c:pt>
                <c:pt idx="3">
                  <c:v>87.935151310728003</c:v>
                </c:pt>
                <c:pt idx="4">
                  <c:v>149.77541910899993</c:v>
                </c:pt>
                <c:pt idx="5">
                  <c:v>230.07365505503685</c:v>
                </c:pt>
                <c:pt idx="6">
                  <c:v>329.31166188441739</c:v>
                </c:pt>
                <c:pt idx="7">
                  <c:v>445.54590160206766</c:v>
                </c:pt>
                <c:pt idx="8">
                  <c:v>576.76482024521408</c:v>
                </c:pt>
                <c:pt idx="9">
                  <c:v>720.60287233381416</c:v>
                </c:pt>
                <c:pt idx="10">
                  <c:v>872.49411580440972</c:v>
                </c:pt>
                <c:pt idx="11">
                  <c:v>1023.1772669061899</c:v>
                </c:pt>
                <c:pt idx="12">
                  <c:v>1159.3783396294882</c:v>
                </c:pt>
                <c:pt idx="13">
                  <c:v>1265.516863217912</c:v>
                </c:pt>
                <c:pt idx="14">
                  <c:v>1329.6564351912109</c:v>
                </c:pt>
                <c:pt idx="15">
                  <c:v>1342.4415358149299</c:v>
                </c:pt>
                <c:pt idx="16">
                  <c:v>1304.4447790356387</c:v>
                </c:pt>
                <c:pt idx="17">
                  <c:v>1231.5547078457387</c:v>
                </c:pt>
                <c:pt idx="18">
                  <c:v>1133.2214572949688</c:v>
                </c:pt>
                <c:pt idx="19">
                  <c:v>1017.8792681795819</c:v>
                </c:pt>
                <c:pt idx="20">
                  <c:v>900.51448418205212</c:v>
                </c:pt>
                <c:pt idx="21">
                  <c:v>789.41829151836885</c:v>
                </c:pt>
                <c:pt idx="22">
                  <c:v>686.23514901870169</c:v>
                </c:pt>
                <c:pt idx="23">
                  <c:v>591.61278740295791</c:v>
                </c:pt>
                <c:pt idx="24">
                  <c:v>505.877292609569</c:v>
                </c:pt>
                <c:pt idx="25">
                  <c:v>429.07726287567283</c:v>
                </c:pt>
                <c:pt idx="26">
                  <c:v>361.03073681635584</c:v>
                </c:pt>
                <c:pt idx="27">
                  <c:v>301.37237281044816</c:v>
                </c:pt>
                <c:pt idx="28">
                  <c:v>249.59879382279294</c:v>
                </c:pt>
                <c:pt idx="29">
                  <c:v>205.1104833492563</c:v>
                </c:pt>
                <c:pt idx="30">
                  <c:v>167.24909157994512</c:v>
                </c:pt>
                <c:pt idx="31">
                  <c:v>135.32945677560508</c:v>
                </c:pt>
                <c:pt idx="32">
                  <c:v>108.66604333266179</c:v>
                </c:pt>
                <c:pt idx="33">
                  <c:v>86.593830773597873</c:v>
                </c:pt>
                <c:pt idx="34">
                  <c:v>68.483949783675897</c:v>
                </c:pt>
                <c:pt idx="35">
                  <c:v>53.754551465472282</c:v>
                </c:pt>
                <c:pt idx="36">
                  <c:v>41.877518211002162</c:v>
                </c:pt>
                <c:pt idx="37">
                  <c:v>32.381686622006484</c:v>
                </c:pt>
                <c:pt idx="38">
                  <c:v>24.853264631879149</c:v>
                </c:pt>
                <c:pt idx="39">
                  <c:v>18.934097332093181</c:v>
                </c:pt>
                <c:pt idx="40">
                  <c:v>14.318379940943878</c:v>
                </c:pt>
                <c:pt idx="41">
                  <c:v>10.748342064128899</c:v>
                </c:pt>
                <c:pt idx="42">
                  <c:v>8.0093437774949336</c:v>
                </c:pt>
                <c:pt idx="43">
                  <c:v>5.9247383891654195</c:v>
                </c:pt>
                <c:pt idx="44">
                  <c:v>4.3507745724119786</c:v>
                </c:pt>
                <c:pt idx="45">
                  <c:v>3.1717357916289117</c:v>
                </c:pt>
              </c:numCache>
            </c:numRef>
          </c:yVal>
          <c:smooth val="1"/>
          <c:extLst>
            <c:ext xmlns:c16="http://schemas.microsoft.com/office/drawing/2014/chart" uri="{C3380CC4-5D6E-409C-BE32-E72D297353CC}">
              <c16:uniqueId val="{00000001-1825-441F-8C1B-19F023BDC04D}"/>
            </c:ext>
          </c:extLst>
        </c:ser>
        <c:dLbls>
          <c:showLegendKey val="0"/>
          <c:showVal val="0"/>
          <c:showCatName val="0"/>
          <c:showSerName val="0"/>
          <c:showPercent val="0"/>
          <c:showBubbleSize val="0"/>
        </c:dLbls>
        <c:axId val="105526912"/>
        <c:axId val="105526336"/>
      </c:scatterChart>
      <c:valAx>
        <c:axId val="105525184"/>
        <c:scaling>
          <c:orientation val="minMax"/>
        </c:scaling>
        <c:delete val="0"/>
        <c:axPos val="b"/>
        <c:majorGridlines>
          <c:spPr>
            <a:ln>
              <a:solidFill>
                <a:schemeClr val="bg1">
                  <a:lumMod val="75000"/>
                  <a:alpha val="74000"/>
                </a:schemeClr>
              </a:solidFill>
            </a:ln>
          </c:spPr>
        </c:majorGridlines>
        <c:title>
          <c:tx>
            <c:rich>
              <a:bodyPr/>
              <a:lstStyle/>
              <a:p>
                <a:pPr>
                  <a:defRPr/>
                </a:pPr>
                <a:r>
                  <a:rPr lang="en-US"/>
                  <a:t>Windgeschwindigkeit in m/s</a:t>
                </a:r>
              </a:p>
            </c:rich>
          </c:tx>
          <c:overlay val="0"/>
        </c:title>
        <c:numFmt formatCode="General" sourceLinked="1"/>
        <c:majorTickMark val="out"/>
        <c:minorTickMark val="none"/>
        <c:tickLblPos val="nextTo"/>
        <c:crossAx val="105525760"/>
        <c:crosses val="autoZero"/>
        <c:crossBetween val="midCat"/>
        <c:majorUnit val="1"/>
      </c:valAx>
      <c:valAx>
        <c:axId val="105525760"/>
        <c:scaling>
          <c:orientation val="minMax"/>
        </c:scaling>
        <c:delete val="0"/>
        <c:axPos val="l"/>
        <c:majorGridlines/>
        <c:title>
          <c:tx>
            <c:rich>
              <a:bodyPr rot="-5400000" vert="horz"/>
              <a:lstStyle/>
              <a:p>
                <a:pPr>
                  <a:defRPr>
                    <a:solidFill>
                      <a:srgbClr val="FF0000"/>
                    </a:solidFill>
                  </a:defRPr>
                </a:pPr>
                <a:r>
                  <a:rPr lang="en-US">
                    <a:solidFill>
                      <a:srgbClr val="FF0000"/>
                    </a:solidFill>
                  </a:rPr>
                  <a:t>Leistung in kW</a:t>
                </a:r>
              </a:p>
            </c:rich>
          </c:tx>
          <c:overlay val="0"/>
        </c:title>
        <c:numFmt formatCode="0" sourceLinked="1"/>
        <c:majorTickMark val="out"/>
        <c:minorTickMark val="none"/>
        <c:tickLblPos val="nextTo"/>
        <c:txPr>
          <a:bodyPr/>
          <a:lstStyle/>
          <a:p>
            <a:pPr>
              <a:defRPr>
                <a:solidFill>
                  <a:srgbClr val="FF0000"/>
                </a:solidFill>
              </a:defRPr>
            </a:pPr>
            <a:endParaRPr lang="en-US"/>
          </a:p>
        </c:txPr>
        <c:crossAx val="105525184"/>
        <c:crosses val="autoZero"/>
        <c:crossBetween val="midCat"/>
      </c:valAx>
      <c:valAx>
        <c:axId val="105526336"/>
        <c:scaling>
          <c:orientation val="minMax"/>
          <c:min val="0"/>
        </c:scaling>
        <c:delete val="0"/>
        <c:axPos val="r"/>
        <c:title>
          <c:tx>
            <c:rich>
              <a:bodyPr rot="-5400000" vert="horz"/>
              <a:lstStyle/>
              <a:p>
                <a:pPr>
                  <a:defRPr>
                    <a:solidFill>
                      <a:srgbClr val="0070C0"/>
                    </a:solidFill>
                  </a:defRPr>
                </a:pPr>
                <a:r>
                  <a:rPr lang="en-US">
                    <a:solidFill>
                      <a:srgbClr val="0070C0"/>
                    </a:solidFill>
                  </a:rPr>
                  <a:t>Windklassenertrag in kW</a:t>
                </a:r>
              </a:p>
            </c:rich>
          </c:tx>
          <c:overlay val="0"/>
        </c:title>
        <c:numFmt formatCode="0" sourceLinked="0"/>
        <c:majorTickMark val="out"/>
        <c:minorTickMark val="none"/>
        <c:tickLblPos val="nextTo"/>
        <c:txPr>
          <a:bodyPr/>
          <a:lstStyle/>
          <a:p>
            <a:pPr>
              <a:defRPr>
                <a:solidFill>
                  <a:srgbClr val="0070C0"/>
                </a:solidFill>
              </a:defRPr>
            </a:pPr>
            <a:endParaRPr lang="en-US"/>
          </a:p>
        </c:txPr>
        <c:crossAx val="105526912"/>
        <c:crosses val="max"/>
        <c:crossBetween val="midCat"/>
      </c:valAx>
      <c:valAx>
        <c:axId val="105526912"/>
        <c:scaling>
          <c:orientation val="minMax"/>
        </c:scaling>
        <c:delete val="1"/>
        <c:axPos val="b"/>
        <c:numFmt formatCode="General" sourceLinked="1"/>
        <c:majorTickMark val="out"/>
        <c:minorTickMark val="none"/>
        <c:tickLblPos val="nextTo"/>
        <c:crossAx val="105526336"/>
        <c:crosses val="autoZero"/>
        <c:crossBetween val="midCat"/>
      </c:valAx>
      <c:spPr>
        <a:gradFill>
          <a:gsLst>
            <a:gs pos="0">
              <a:srgbClr val="BDE7FF"/>
            </a:gs>
            <a:gs pos="100000">
              <a:srgbClr val="EBF6FF"/>
            </a:gs>
          </a:gsLst>
          <a:lin ang="10800000" scaled="0"/>
        </a:gradFill>
      </c:spPr>
    </c:plotArea>
    <c:legend>
      <c:legendPos val="r"/>
      <c:layout>
        <c:manualLayout>
          <c:xMode val="edge"/>
          <c:yMode val="edge"/>
          <c:x val="0.65582295928092782"/>
          <c:y val="0.16897677866602553"/>
          <c:w val="0.19771037698499977"/>
          <c:h val="0.10225000500891587"/>
        </c:manualLayout>
      </c:layout>
      <c:overlay val="0"/>
      <c:spPr>
        <a:solidFill>
          <a:schemeClr val="bg1">
            <a:alpha val="68000"/>
          </a:schemeClr>
        </a:solidFill>
      </c:spPr>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83959911306836E-2"/>
          <c:y val="3.1389651357193585E-2"/>
          <c:w val="0.80746095983812083"/>
          <c:h val="0.86102863096311433"/>
        </c:manualLayout>
      </c:layout>
      <c:scatterChart>
        <c:scatterStyle val="smoothMarker"/>
        <c:varyColors val="0"/>
        <c:ser>
          <c:idx val="0"/>
          <c:order val="0"/>
          <c:tx>
            <c:v>Weibullverteilung mit k=2</c:v>
          </c:tx>
          <c:spPr>
            <a:ln>
              <a:solidFill>
                <a:srgbClr val="FFC000"/>
              </a:solidFill>
            </a:ln>
          </c:spPr>
          <c:marker>
            <c:symbol val="circle"/>
            <c:size val="4"/>
            <c:spPr>
              <a:solidFill>
                <a:schemeClr val="bg1"/>
              </a:solidFill>
              <a:ln>
                <a:solidFill>
                  <a:srgbClr val="FFC000"/>
                </a:solidFill>
              </a:ln>
            </c:spPr>
          </c:marker>
          <c:xVal>
            <c:numRef>
              <c:f>Ertrag!$B$7:$B$52</c:f>
              <c:numCache>
                <c:formatCode>General</c:formatCode>
                <c:ptCount val="46"/>
                <c:pt idx="0">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pt idx="44">
                  <c:v>24.5</c:v>
                </c:pt>
                <c:pt idx="45">
                  <c:v>25</c:v>
                </c:pt>
              </c:numCache>
            </c:numRef>
          </c:xVal>
          <c:yVal>
            <c:numRef>
              <c:f>Ertrag!$F$7:$F$52</c:f>
              <c:numCache>
                <c:formatCode>0.00</c:formatCode>
                <c:ptCount val="46"/>
                <c:pt idx="1">
                  <c:v>3.4032875024392673E-2</c:v>
                </c:pt>
                <c:pt idx="2">
                  <c:v>3.8597171851750725E-2</c:v>
                </c:pt>
                <c:pt idx="3">
                  <c:v>4.2445070960027809E-2</c:v>
                </c:pt>
                <c:pt idx="4">
                  <c:v>4.55330241896649E-2</c:v>
                </c:pt>
                <c:pt idx="5">
                  <c:v>4.7839919624522137E-2</c:v>
                </c:pt>
                <c:pt idx="6">
                  <c:v>4.9366586298434267E-2</c:v>
                </c:pt>
                <c:pt idx="7">
                  <c:v>5.0134454699333142E-2</c:v>
                </c:pt>
                <c:pt idx="8">
                  <c:v>5.0183485445659148E-2</c:v>
                </c:pt>
                <c:pt idx="9">
                  <c:v>4.9569510011805151E-2</c:v>
                </c:pt>
                <c:pt idx="10">
                  <c:v>4.8361148292876521E-2</c:v>
                </c:pt>
                <c:pt idx="11">
                  <c:v>4.6636477486924899E-2</c:v>
                </c:pt>
                <c:pt idx="12">
                  <c:v>4.4479625450673965E-2</c:v>
                </c:pt>
                <c:pt idx="13">
                  <c:v>4.1977450339825806E-2</c:v>
                </c:pt>
                <c:pt idx="14">
                  <c:v>3.9216448596107512E-2</c:v>
                </c:pt>
                <c:pt idx="15">
                  <c:v>3.6280007259423486E-2</c:v>
                </c:pt>
                <c:pt idx="16">
                  <c:v>3.3246086481603099E-2</c:v>
                </c:pt>
                <c:pt idx="17">
                  <c:v>3.0185386359354083E-2</c:v>
                </c:pt>
                <c:pt idx="18">
                  <c:v>2.7160021007034074E-2</c:v>
                </c:pt>
                <c:pt idx="19">
                  <c:v>2.4222694077719376E-2</c:v>
                </c:pt>
                <c:pt idx="20">
                  <c:v>2.1416345228834954E-2</c:v>
                </c:pt>
                <c:pt idx="21">
                  <c:v>1.8774217359169731E-2</c:v>
                </c:pt>
                <c:pt idx="22">
                  <c:v>1.6320280370498041E-2</c:v>
                </c:pt>
                <c:pt idx="23">
                  <c:v>1.4069938817612204E-2</c:v>
                </c:pt>
                <c:pt idx="24">
                  <c:v>1.2030947788469581E-2</c:v>
                </c:pt>
                <c:pt idx="25">
                  <c:v>1.0204463063062996E-2</c:v>
                </c:pt>
                <c:pt idx="26">
                  <c:v>8.5861571731439268E-3</c:v>
                </c:pt>
                <c:pt idx="27">
                  <c:v>7.1673414386046463E-3</c:v>
                </c:pt>
                <c:pt idx="28">
                  <c:v>5.9360443736394819E-3</c:v>
                </c:pt>
                <c:pt idx="29">
                  <c:v>4.8780080705207451E-3</c:v>
                </c:pt>
                <c:pt idx="30">
                  <c:v>3.97757542760524E-3</c:v>
                </c:pt>
                <c:pt idx="31">
                  <c:v>3.2184516927227236E-3</c:v>
                </c:pt>
                <c:pt idx="32">
                  <c:v>2.5843332223330906E-3</c:v>
                </c:pt>
                <c:pt idx="33">
                  <c:v>2.0594042706810756E-3</c:v>
                </c:pt>
                <c:pt idx="34">
                  <c:v>1.6287088514002068E-3</c:v>
                </c:pt>
                <c:pt idx="35">
                  <c:v>1.2784092338630204E-3</c:v>
                </c:pt>
                <c:pt idx="36">
                  <c:v>9.9594554345039388E-4</c:v>
                </c:pt>
                <c:pt idx="37">
                  <c:v>7.7011241015045862E-4</c:v>
                </c:pt>
                <c:pt idx="38">
                  <c:v>5.9106888869575602E-4</c:v>
                </c:pt>
                <c:pt idx="39">
                  <c:v>4.5029721585077009E-4</c:v>
                </c:pt>
                <c:pt idx="40">
                  <c:v>3.4052463710387837E-4</c:v>
                </c:pt>
                <c:pt idx="41">
                  <c:v>2.556207682679057E-4</c:v>
                </c:pt>
                <c:pt idx="42">
                  <c:v>1.9048096883311771E-4</c:v>
                </c:pt>
                <c:pt idx="43">
                  <c:v>1.4090416640899495E-4</c:v>
                </c:pt>
                <c:pt idx="44">
                  <c:v>1.0347161749457712E-4</c:v>
                </c:pt>
                <c:pt idx="45">
                  <c:v>7.5431311635010267E-5</c:v>
                </c:pt>
              </c:numCache>
            </c:numRef>
          </c:yVal>
          <c:smooth val="1"/>
          <c:extLst>
            <c:ext xmlns:c16="http://schemas.microsoft.com/office/drawing/2014/chart" uri="{C3380CC4-5D6E-409C-BE32-E72D297353CC}">
              <c16:uniqueId val="{00000000-0F0F-47D7-A35F-B15ED42447D9}"/>
            </c:ext>
          </c:extLst>
        </c:ser>
        <c:dLbls>
          <c:showLegendKey val="0"/>
          <c:showVal val="0"/>
          <c:showCatName val="0"/>
          <c:showSerName val="0"/>
          <c:showPercent val="0"/>
          <c:showBubbleSize val="0"/>
        </c:dLbls>
        <c:axId val="105528640"/>
        <c:axId val="110256128"/>
      </c:scatterChart>
      <c:scatterChart>
        <c:scatterStyle val="smoothMarker"/>
        <c:varyColors val="0"/>
        <c:ser>
          <c:idx val="1"/>
          <c:order val="1"/>
          <c:tx>
            <c:v>Windklassenertrag</c:v>
          </c:tx>
          <c:marker>
            <c:symbol val="circle"/>
            <c:size val="4"/>
            <c:spPr>
              <a:solidFill>
                <a:schemeClr val="accent1"/>
              </a:solidFill>
            </c:spPr>
          </c:marker>
          <c:xVal>
            <c:numRef>
              <c:f>Ertrag!$B$7:$B$52</c:f>
              <c:numCache>
                <c:formatCode>General</c:formatCode>
                <c:ptCount val="46"/>
                <c:pt idx="0">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pt idx="44">
                  <c:v>24.5</c:v>
                </c:pt>
                <c:pt idx="45">
                  <c:v>25</c:v>
                </c:pt>
              </c:numCache>
            </c:numRef>
          </c:xVal>
          <c:yVal>
            <c:numRef>
              <c:f>Ertrag!$E$7:$E$52</c:f>
              <c:numCache>
                <c:formatCode>0.0</c:formatCode>
                <c:ptCount val="46"/>
                <c:pt idx="0">
                  <c:v>0</c:v>
                </c:pt>
                <c:pt idx="1">
                  <c:v>10.732607467692473</c:v>
                </c:pt>
                <c:pt idx="2">
                  <c:v>41.756736339535038</c:v>
                </c:pt>
                <c:pt idx="3">
                  <c:v>87.935151310728003</c:v>
                </c:pt>
                <c:pt idx="4">
                  <c:v>149.77541910899993</c:v>
                </c:pt>
                <c:pt idx="5">
                  <c:v>230.07365505503685</c:v>
                </c:pt>
                <c:pt idx="6">
                  <c:v>329.31166188441739</c:v>
                </c:pt>
                <c:pt idx="7">
                  <c:v>445.54590160206766</c:v>
                </c:pt>
                <c:pt idx="8">
                  <c:v>576.76482024521408</c:v>
                </c:pt>
                <c:pt idx="9">
                  <c:v>720.60287233381416</c:v>
                </c:pt>
                <c:pt idx="10">
                  <c:v>872.49411580440972</c:v>
                </c:pt>
                <c:pt idx="11">
                  <c:v>1023.1772669061899</c:v>
                </c:pt>
                <c:pt idx="12">
                  <c:v>1159.3783396294882</c:v>
                </c:pt>
                <c:pt idx="13">
                  <c:v>1265.516863217912</c:v>
                </c:pt>
                <c:pt idx="14">
                  <c:v>1329.6564351912109</c:v>
                </c:pt>
                <c:pt idx="15">
                  <c:v>1342.4415358149299</c:v>
                </c:pt>
                <c:pt idx="16">
                  <c:v>1304.4447790356387</c:v>
                </c:pt>
                <c:pt idx="17">
                  <c:v>1231.5547078457387</c:v>
                </c:pt>
                <c:pt idx="18">
                  <c:v>1133.2214572949688</c:v>
                </c:pt>
                <c:pt idx="19">
                  <c:v>1017.8792681795819</c:v>
                </c:pt>
                <c:pt idx="20">
                  <c:v>900.51448418205212</c:v>
                </c:pt>
                <c:pt idx="21">
                  <c:v>789.41829151836885</c:v>
                </c:pt>
                <c:pt idx="22">
                  <c:v>686.23514901870169</c:v>
                </c:pt>
                <c:pt idx="23">
                  <c:v>591.61278740295791</c:v>
                </c:pt>
                <c:pt idx="24">
                  <c:v>505.877292609569</c:v>
                </c:pt>
                <c:pt idx="25">
                  <c:v>429.07726287567283</c:v>
                </c:pt>
                <c:pt idx="26">
                  <c:v>361.03073681635584</c:v>
                </c:pt>
                <c:pt idx="27">
                  <c:v>301.37237281044816</c:v>
                </c:pt>
                <c:pt idx="28">
                  <c:v>249.59879382279294</c:v>
                </c:pt>
                <c:pt idx="29">
                  <c:v>205.1104833492563</c:v>
                </c:pt>
                <c:pt idx="30">
                  <c:v>167.24909157994512</c:v>
                </c:pt>
                <c:pt idx="31">
                  <c:v>135.32945677560508</c:v>
                </c:pt>
                <c:pt idx="32">
                  <c:v>108.66604333266179</c:v>
                </c:pt>
                <c:pt idx="33">
                  <c:v>86.593830773597873</c:v>
                </c:pt>
                <c:pt idx="34">
                  <c:v>68.483949783675897</c:v>
                </c:pt>
                <c:pt idx="35">
                  <c:v>53.754551465472282</c:v>
                </c:pt>
                <c:pt idx="36">
                  <c:v>41.877518211002162</c:v>
                </c:pt>
                <c:pt idx="37">
                  <c:v>32.381686622006484</c:v>
                </c:pt>
                <c:pt idx="38">
                  <c:v>24.853264631879149</c:v>
                </c:pt>
                <c:pt idx="39">
                  <c:v>18.934097332093181</c:v>
                </c:pt>
                <c:pt idx="40">
                  <c:v>14.318379940943878</c:v>
                </c:pt>
                <c:pt idx="41">
                  <c:v>10.748342064128899</c:v>
                </c:pt>
                <c:pt idx="42">
                  <c:v>8.0093437774949336</c:v>
                </c:pt>
                <c:pt idx="43">
                  <c:v>5.9247383891654195</c:v>
                </c:pt>
                <c:pt idx="44">
                  <c:v>4.3507745724119786</c:v>
                </c:pt>
                <c:pt idx="45">
                  <c:v>3.1717357916289117</c:v>
                </c:pt>
              </c:numCache>
            </c:numRef>
          </c:yVal>
          <c:smooth val="1"/>
          <c:extLst>
            <c:ext xmlns:c16="http://schemas.microsoft.com/office/drawing/2014/chart" uri="{C3380CC4-5D6E-409C-BE32-E72D297353CC}">
              <c16:uniqueId val="{00000001-0F0F-47D7-A35F-B15ED42447D9}"/>
            </c:ext>
          </c:extLst>
        </c:ser>
        <c:dLbls>
          <c:showLegendKey val="0"/>
          <c:showVal val="0"/>
          <c:showCatName val="0"/>
          <c:showSerName val="0"/>
          <c:showPercent val="0"/>
          <c:showBubbleSize val="0"/>
        </c:dLbls>
        <c:axId val="110257280"/>
        <c:axId val="110256704"/>
      </c:scatterChart>
      <c:valAx>
        <c:axId val="105528640"/>
        <c:scaling>
          <c:orientation val="minMax"/>
        </c:scaling>
        <c:delete val="0"/>
        <c:axPos val="b"/>
        <c:majorGridlines/>
        <c:title>
          <c:tx>
            <c:rich>
              <a:bodyPr/>
              <a:lstStyle/>
              <a:p>
                <a:pPr>
                  <a:defRPr/>
                </a:pPr>
                <a:r>
                  <a:rPr lang="en-US"/>
                  <a:t>Windgeschwindigkeit in m/s</a:t>
                </a:r>
              </a:p>
            </c:rich>
          </c:tx>
          <c:overlay val="0"/>
        </c:title>
        <c:numFmt formatCode="General" sourceLinked="1"/>
        <c:majorTickMark val="out"/>
        <c:minorTickMark val="none"/>
        <c:tickLblPos val="nextTo"/>
        <c:crossAx val="110256128"/>
        <c:crosses val="autoZero"/>
        <c:crossBetween val="midCat"/>
        <c:majorUnit val="1"/>
      </c:valAx>
      <c:valAx>
        <c:axId val="110256128"/>
        <c:scaling>
          <c:orientation val="minMax"/>
          <c:min val="0"/>
        </c:scaling>
        <c:delete val="0"/>
        <c:axPos val="l"/>
        <c:majorGridlines>
          <c:spPr>
            <a:ln>
              <a:solidFill>
                <a:schemeClr val="bg1">
                  <a:lumMod val="75000"/>
                  <a:alpha val="75000"/>
                </a:schemeClr>
              </a:solidFill>
            </a:ln>
          </c:spPr>
        </c:majorGridlines>
        <c:title>
          <c:tx>
            <c:rich>
              <a:bodyPr rot="-5400000" vert="horz"/>
              <a:lstStyle/>
              <a:p>
                <a:pPr>
                  <a:defRPr>
                    <a:solidFill>
                      <a:srgbClr val="FFC000"/>
                    </a:solidFill>
                  </a:defRPr>
                </a:pPr>
                <a:r>
                  <a:rPr lang="en-US">
                    <a:solidFill>
                      <a:srgbClr val="FFC000"/>
                    </a:solidFill>
                  </a:rPr>
                  <a:t>Auftrittswahrscheinlichkeit in %</a:t>
                </a:r>
              </a:p>
            </c:rich>
          </c:tx>
          <c:overlay val="0"/>
        </c:title>
        <c:numFmt formatCode="0%" sourceLinked="0"/>
        <c:majorTickMark val="out"/>
        <c:minorTickMark val="none"/>
        <c:tickLblPos val="nextTo"/>
        <c:txPr>
          <a:bodyPr/>
          <a:lstStyle/>
          <a:p>
            <a:pPr>
              <a:defRPr>
                <a:solidFill>
                  <a:srgbClr val="FFC000"/>
                </a:solidFill>
              </a:defRPr>
            </a:pPr>
            <a:endParaRPr lang="en-US"/>
          </a:p>
        </c:txPr>
        <c:crossAx val="105528640"/>
        <c:crosses val="autoZero"/>
        <c:crossBetween val="midCat"/>
      </c:valAx>
      <c:valAx>
        <c:axId val="110256704"/>
        <c:scaling>
          <c:orientation val="minMax"/>
          <c:min val="0"/>
        </c:scaling>
        <c:delete val="0"/>
        <c:axPos val="r"/>
        <c:title>
          <c:tx>
            <c:rich>
              <a:bodyPr rot="-5400000" vert="horz"/>
              <a:lstStyle/>
              <a:p>
                <a:pPr>
                  <a:defRPr>
                    <a:solidFill>
                      <a:srgbClr val="0070C0"/>
                    </a:solidFill>
                  </a:defRPr>
                </a:pPr>
                <a:r>
                  <a:rPr lang="en-US">
                    <a:solidFill>
                      <a:srgbClr val="0070C0"/>
                    </a:solidFill>
                  </a:rPr>
                  <a:t>Windklassenertrag in [kW]</a:t>
                </a:r>
              </a:p>
            </c:rich>
          </c:tx>
          <c:overlay val="0"/>
        </c:title>
        <c:numFmt formatCode="0" sourceLinked="0"/>
        <c:majorTickMark val="out"/>
        <c:minorTickMark val="none"/>
        <c:tickLblPos val="nextTo"/>
        <c:txPr>
          <a:bodyPr/>
          <a:lstStyle/>
          <a:p>
            <a:pPr>
              <a:defRPr>
                <a:solidFill>
                  <a:srgbClr val="0070C0"/>
                </a:solidFill>
              </a:defRPr>
            </a:pPr>
            <a:endParaRPr lang="en-US"/>
          </a:p>
        </c:txPr>
        <c:crossAx val="110257280"/>
        <c:crosses val="max"/>
        <c:crossBetween val="midCat"/>
      </c:valAx>
      <c:valAx>
        <c:axId val="110257280"/>
        <c:scaling>
          <c:orientation val="minMax"/>
        </c:scaling>
        <c:delete val="1"/>
        <c:axPos val="b"/>
        <c:numFmt formatCode="General" sourceLinked="1"/>
        <c:majorTickMark val="out"/>
        <c:minorTickMark val="none"/>
        <c:tickLblPos val="nextTo"/>
        <c:crossAx val="110256704"/>
        <c:crosses val="autoZero"/>
        <c:crossBetween val="midCat"/>
      </c:valAx>
      <c:spPr>
        <a:gradFill>
          <a:gsLst>
            <a:gs pos="0">
              <a:srgbClr val="B3E4FF"/>
            </a:gs>
            <a:gs pos="100000">
              <a:srgbClr val="E5F4FF"/>
            </a:gs>
          </a:gsLst>
          <a:lin ang="10800000" scaled="0"/>
        </a:gradFill>
      </c:spPr>
    </c:plotArea>
    <c:legend>
      <c:legendPos val="r"/>
      <c:layout>
        <c:manualLayout>
          <c:xMode val="edge"/>
          <c:yMode val="edge"/>
          <c:x val="0.65396076188800423"/>
          <c:y val="0.19442207128689065"/>
          <c:w val="0.24921846361383598"/>
          <c:h val="0.10225000500891587"/>
        </c:manualLayout>
      </c:layout>
      <c:overlay val="0"/>
      <c:spPr>
        <a:solidFill>
          <a:schemeClr val="bg1">
            <a:alpha val="68000"/>
          </a:schemeClr>
        </a:solidFill>
      </c:spPr>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83959911306836E-2"/>
          <c:y val="3.1389651357193585E-2"/>
          <c:w val="0.81863414419566272"/>
          <c:h val="0.86102863096311433"/>
        </c:manualLayout>
      </c:layout>
      <c:scatterChart>
        <c:scatterStyle val="smoothMarker"/>
        <c:varyColors val="0"/>
        <c:ser>
          <c:idx val="0"/>
          <c:order val="0"/>
          <c:tx>
            <c:v>Leistungskurve</c:v>
          </c:tx>
          <c:spPr>
            <a:ln>
              <a:solidFill>
                <a:srgbClr val="FF0000"/>
              </a:solidFill>
            </a:ln>
          </c:spPr>
          <c:marker>
            <c:symbol val="circle"/>
            <c:size val="4"/>
            <c:spPr>
              <a:solidFill>
                <a:schemeClr val="accent1"/>
              </a:solidFill>
              <a:ln>
                <a:solidFill>
                  <a:srgbClr val="FF0000"/>
                </a:solidFill>
              </a:ln>
            </c:spPr>
          </c:marker>
          <c:xVal>
            <c:numRef>
              <c:f>'RefErtrag 2017'!$B$7:$B$52</c:f>
              <c:numCache>
                <c:formatCode>0.0</c:formatCode>
                <c:ptCount val="46"/>
                <c:pt idx="0" formatCode="General">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numCache>
            </c:numRef>
          </c:xVal>
          <c:yVal>
            <c:numRef>
              <c:f>'RefErtrag 2017'!$C$7:$C$52</c:f>
              <c:numCache>
                <c:formatCode>General</c:formatCode>
                <c:ptCount val="46"/>
                <c:pt idx="0" formatCode="0">
                  <c:v>0</c:v>
                </c:pt>
                <c:pt idx="1">
                  <c:v>27</c:v>
                </c:pt>
                <c:pt idx="2">
                  <c:v>144</c:v>
                </c:pt>
                <c:pt idx="3">
                  <c:v>289</c:v>
                </c:pt>
                <c:pt idx="4">
                  <c:v>464</c:v>
                </c:pt>
                <c:pt idx="5">
                  <c:v>669</c:v>
                </c:pt>
                <c:pt idx="6">
                  <c:v>919</c:v>
                </c:pt>
                <c:pt idx="7">
                  <c:v>1220</c:v>
                </c:pt>
                <c:pt idx="8" formatCode="#,##0">
                  <c:v>1574</c:v>
                </c:pt>
                <c:pt idx="9" formatCode="#,##0">
                  <c:v>1990</c:v>
                </c:pt>
                <c:pt idx="10" formatCode="#,##0">
                  <c:v>2467</c:v>
                </c:pt>
                <c:pt idx="11" formatCode="#,##0">
                  <c:v>3010</c:v>
                </c:pt>
                <c:pt idx="12" formatCode="#,##0">
                  <c:v>3617</c:v>
                </c:pt>
                <c:pt idx="13" formatCode="#,##0">
                  <c:v>4257</c:v>
                </c:pt>
                <c:pt idx="14" formatCode="#,##0">
                  <c:v>4834</c:v>
                </c:pt>
                <c:pt idx="15" formatCode="#,##0">
                  <c:v>5256</c:v>
                </c:pt>
                <c:pt idx="16" formatCode="#,##0">
                  <c:v>5482</c:v>
                </c:pt>
                <c:pt idx="17" formatCode="#,##0">
                  <c:v>5578</c:v>
                </c:pt>
                <c:pt idx="18" formatCode="#,##0">
                  <c:v>5598</c:v>
                </c:pt>
                <c:pt idx="19" formatCode="#,##0">
                  <c:v>5600</c:v>
                </c:pt>
                <c:pt idx="20" formatCode="#,##0">
                  <c:v>5600</c:v>
                </c:pt>
                <c:pt idx="21" formatCode="#,##0">
                  <c:v>5600</c:v>
                </c:pt>
                <c:pt idx="22" formatCode="#,##0">
                  <c:v>5600</c:v>
                </c:pt>
                <c:pt idx="23" formatCode="#,##0">
                  <c:v>5600</c:v>
                </c:pt>
                <c:pt idx="24" formatCode="#,##0">
                  <c:v>5600</c:v>
                </c:pt>
                <c:pt idx="25" formatCode="#,##0">
                  <c:v>5600</c:v>
                </c:pt>
                <c:pt idx="26" formatCode="#,##0">
                  <c:v>5600</c:v>
                </c:pt>
                <c:pt idx="27" formatCode="#,##0">
                  <c:v>5600</c:v>
                </c:pt>
                <c:pt idx="28" formatCode="#,##0">
                  <c:v>5600</c:v>
                </c:pt>
                <c:pt idx="29" formatCode="#,##0">
                  <c:v>5600</c:v>
                </c:pt>
                <c:pt idx="30" formatCode="#,##0">
                  <c:v>5600</c:v>
                </c:pt>
                <c:pt idx="31" formatCode="#,##0">
                  <c:v>5600</c:v>
                </c:pt>
                <c:pt idx="32" formatCode="#,##0">
                  <c:v>5568</c:v>
                </c:pt>
                <c:pt idx="33" formatCode="#,##0">
                  <c:v>5418</c:v>
                </c:pt>
                <c:pt idx="34" formatCode="#,##0">
                  <c:v>5179</c:v>
                </c:pt>
                <c:pt idx="35" formatCode="#,##0">
                  <c:v>4894</c:v>
                </c:pt>
                <c:pt idx="36">
                  <c:v>4609</c:v>
                </c:pt>
                <c:pt idx="37">
                  <c:v>4329</c:v>
                </c:pt>
                <c:pt idx="38">
                  <c:v>4043</c:v>
                </c:pt>
                <c:pt idx="39">
                  <c:v>3764</c:v>
                </c:pt>
                <c:pt idx="40">
                  <c:v>3488</c:v>
                </c:pt>
                <c:pt idx="41">
                  <c:v>3203</c:v>
                </c:pt>
                <c:pt idx="42">
                  <c:v>2914</c:v>
                </c:pt>
                <c:pt idx="43">
                  <c:v>2616</c:v>
                </c:pt>
              </c:numCache>
            </c:numRef>
          </c:yVal>
          <c:smooth val="1"/>
          <c:extLst>
            <c:ext xmlns:c16="http://schemas.microsoft.com/office/drawing/2014/chart" uri="{C3380CC4-5D6E-409C-BE32-E72D297353CC}">
              <c16:uniqueId val="{00000000-43ED-4EEF-9582-FC4444908ECE}"/>
            </c:ext>
          </c:extLst>
        </c:ser>
        <c:dLbls>
          <c:showLegendKey val="0"/>
          <c:showVal val="0"/>
          <c:showCatName val="0"/>
          <c:showSerName val="0"/>
          <c:showPercent val="0"/>
          <c:showBubbleSize val="0"/>
        </c:dLbls>
        <c:axId val="110260736"/>
        <c:axId val="110261312"/>
      </c:scatterChart>
      <c:scatterChart>
        <c:scatterStyle val="smoothMarker"/>
        <c:varyColors val="0"/>
        <c:ser>
          <c:idx val="1"/>
          <c:order val="1"/>
          <c:tx>
            <c:v>Windklassenertrag EEG2014</c:v>
          </c:tx>
          <c:marker>
            <c:symbol val="circle"/>
            <c:size val="4"/>
            <c:spPr>
              <a:noFill/>
            </c:spPr>
          </c:marker>
          <c:xVal>
            <c:numRef>
              <c:f>'RefErtrag 2017'!$B$7:$B$52</c:f>
              <c:numCache>
                <c:formatCode>0.0</c:formatCode>
                <c:ptCount val="46"/>
                <c:pt idx="0" formatCode="General">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numCache>
            </c:numRef>
          </c:xVal>
          <c:yVal>
            <c:numRef>
              <c:f>'RefErtrag 2017'!$E$7:$E$52</c:f>
              <c:numCache>
                <c:formatCode>0.0</c:formatCode>
                <c:ptCount val="46"/>
                <c:pt idx="0">
                  <c:v>0</c:v>
                </c:pt>
                <c:pt idx="1">
                  <c:v>4.4257205167974716</c:v>
                </c:pt>
                <c:pt idx="2">
                  <c:v>31.641586715510002</c:v>
                </c:pt>
                <c:pt idx="3">
                  <c:v>87.633685700635269</c:v>
                </c:pt>
                <c:pt idx="4">
                  <c:v>162.47660159527067</c:v>
                </c:pt>
                <c:pt idx="5">
                  <c:v>255.07466344430614</c:v>
                </c:pt>
                <c:pt idx="6">
                  <c:v>366.07693120078471</c:v>
                </c:pt>
                <c:pt idx="7">
                  <c:v>496.52580366803107</c:v>
                </c:pt>
                <c:pt idx="8">
                  <c:v>643.20901273892196</c:v>
                </c:pt>
                <c:pt idx="9">
                  <c:v>802.327270091743</c:v>
                </c:pt>
                <c:pt idx="10">
                  <c:v>968.36031764580457</c:v>
                </c:pt>
                <c:pt idx="11">
                  <c:v>1134.3025799199479</c:v>
                </c:pt>
                <c:pt idx="12">
                  <c:v>1292.9013917293123</c:v>
                </c:pt>
                <c:pt idx="13">
                  <c:v>1430.8359026348189</c:v>
                </c:pt>
                <c:pt idx="14">
                  <c:v>1521.9960024860211</c:v>
                </c:pt>
                <c:pt idx="15">
                  <c:v>1539.9674198996338</c:v>
                </c:pt>
                <c:pt idx="16">
                  <c:v>1478.7696180097694</c:v>
                </c:pt>
                <c:pt idx="17">
                  <c:v>1360.6180314268131</c:v>
                </c:pt>
                <c:pt idx="18">
                  <c:v>1216.2218354172326</c:v>
                </c:pt>
                <c:pt idx="19">
                  <c:v>1067.6658042368379</c:v>
                </c:pt>
                <c:pt idx="20">
                  <c:v>926.77884100578558</c:v>
                </c:pt>
                <c:pt idx="21">
                  <c:v>796.88760839418831</c:v>
                </c:pt>
                <c:pt idx="22">
                  <c:v>678.94017284353629</c:v>
                </c:pt>
                <c:pt idx="23">
                  <c:v>573.23003502855215</c:v>
                </c:pt>
                <c:pt idx="24">
                  <c:v>479.66009190588989</c:v>
                </c:pt>
                <c:pt idx="25">
                  <c:v>397.81861013740172</c:v>
                </c:pt>
                <c:pt idx="26">
                  <c:v>327.05375759665458</c:v>
                </c:pt>
                <c:pt idx="27">
                  <c:v>266.54341150370777</c:v>
                </c:pt>
                <c:pt idx="28">
                  <c:v>215.35785819545421</c:v>
                </c:pt>
                <c:pt idx="29">
                  <c:v>172.51386415816467</c:v>
                </c:pt>
                <c:pt idx="30">
                  <c:v>137.019378682107</c:v>
                </c:pt>
                <c:pt idx="31">
                  <c:v>107.90879012252994</c:v>
                </c:pt>
                <c:pt idx="32">
                  <c:v>84.028412134511754</c:v>
                </c:pt>
                <c:pt idx="33">
                  <c:v>64.011507761471776</c:v>
                </c:pt>
                <c:pt idx="34">
                  <c:v>47.417869060106312</c:v>
                </c:pt>
                <c:pt idx="35">
                  <c:v>34.327908218070469</c:v>
                </c:pt>
                <c:pt idx="36">
                  <c:v>24.461442908302633</c:v>
                </c:pt>
                <c:pt idx="37">
                  <c:v>17.235009994580235</c:v>
                </c:pt>
                <c:pt idx="38">
                  <c:v>11.994437381184442</c:v>
                </c:pt>
                <c:pt idx="39">
                  <c:v>8.2424376797026007</c:v>
                </c:pt>
                <c:pt idx="40">
                  <c:v>5.5963183376943411</c:v>
                </c:pt>
                <c:pt idx="41">
                  <c:v>3.7434433306196242</c:v>
                </c:pt>
                <c:pt idx="42">
                  <c:v>2.4610835940702844</c:v>
                </c:pt>
                <c:pt idx="43">
                  <c:v>1.5870902771173008</c:v>
                </c:pt>
              </c:numCache>
            </c:numRef>
          </c:yVal>
          <c:smooth val="1"/>
          <c:extLst>
            <c:ext xmlns:c16="http://schemas.microsoft.com/office/drawing/2014/chart" uri="{C3380CC4-5D6E-409C-BE32-E72D297353CC}">
              <c16:uniqueId val="{00000001-43ED-4EEF-9582-FC4444908ECE}"/>
            </c:ext>
          </c:extLst>
        </c:ser>
        <c:ser>
          <c:idx val="2"/>
          <c:order val="2"/>
          <c:tx>
            <c:v>Windklassenertrag "EEG2016"</c:v>
          </c:tx>
          <c:xVal>
            <c:numRef>
              <c:f>'RefErtrag 2017'!$B$8:$B$52</c:f>
              <c:numCache>
                <c:formatCode>0.0</c:formatCode>
                <c:ptCount val="45"/>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pt idx="15">
                  <c:v>10.5</c:v>
                </c:pt>
                <c:pt idx="16">
                  <c:v>11</c:v>
                </c:pt>
                <c:pt idx="17">
                  <c:v>11.5</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20</c:v>
                </c:pt>
                <c:pt idx="35">
                  <c:v>20.5</c:v>
                </c:pt>
                <c:pt idx="36">
                  <c:v>21</c:v>
                </c:pt>
                <c:pt idx="37">
                  <c:v>21.5</c:v>
                </c:pt>
                <c:pt idx="38">
                  <c:v>22</c:v>
                </c:pt>
                <c:pt idx="39">
                  <c:v>22.5</c:v>
                </c:pt>
                <c:pt idx="40">
                  <c:v>23</c:v>
                </c:pt>
                <c:pt idx="41">
                  <c:v>23.5</c:v>
                </c:pt>
                <c:pt idx="42">
                  <c:v>24</c:v>
                </c:pt>
              </c:numCache>
            </c:numRef>
          </c:xVal>
          <c:yVal>
            <c:numRef>
              <c:f>'RefErtrag 2017'!$G$8:$G$52</c:f>
              <c:numCache>
                <c:formatCode>0.0</c:formatCode>
                <c:ptCount val="45"/>
                <c:pt idx="0">
                  <c:v>4.228153347967849</c:v>
                </c:pt>
                <c:pt idx="1">
                  <c:v>30.298701275778086</c:v>
                </c:pt>
                <c:pt idx="2">
                  <c:v>84.139970230707917</c:v>
                </c:pt>
                <c:pt idx="3">
                  <c:v>156.47830110436124</c:v>
                </c:pt>
                <c:pt idx="4">
                  <c:v>246.5069337685629</c:v>
                </c:pt>
                <c:pt idx="5">
                  <c:v>355.139683816738</c:v>
                </c:pt>
                <c:pt idx="6">
                  <c:v>483.72684674297193</c:v>
                </c:pt>
                <c:pt idx="7">
                  <c:v>629.51853080552303</c:v>
                </c:pt>
                <c:pt idx="8">
                  <c:v>789.17348088666108</c:v>
                </c:pt>
                <c:pt idx="9">
                  <c:v>957.61060721821696</c:v>
                </c:pt>
                <c:pt idx="10">
                  <c:v>1128.1800630063856</c:v>
                </c:pt>
                <c:pt idx="11">
                  <c:v>1293.8351437107681</c:v>
                </c:pt>
                <c:pt idx="12">
                  <c:v>1441.2320516716918</c:v>
                </c:pt>
                <c:pt idx="13">
                  <c:v>1543.670624602345</c:v>
                </c:pt>
                <c:pt idx="14">
                  <c:v>1573.3169038369492</c:v>
                </c:pt>
                <c:pt idx="15">
                  <c:v>1522.4226825600047</c:v>
                </c:pt>
                <c:pt idx="16">
                  <c:v>1412.1066633442656</c:v>
                </c:pt>
                <c:pt idx="17">
                  <c:v>1272.93765317767</c:v>
                </c:pt>
                <c:pt idx="18">
                  <c:v>1127.3511945600542</c:v>
                </c:pt>
                <c:pt idx="19">
                  <c:v>987.63408252121178</c:v>
                </c:pt>
                <c:pt idx="20">
                  <c:v>857.39233740843815</c:v>
                </c:pt>
                <c:pt idx="21">
                  <c:v>737.80755765640993</c:v>
                </c:pt>
                <c:pt idx="22">
                  <c:v>629.41357078328451</c:v>
                </c:pt>
                <c:pt idx="23">
                  <c:v>532.35682505619513</c:v>
                </c:pt>
                <c:pt idx="24">
                  <c:v>446.46036930816916</c:v>
                </c:pt>
                <c:pt idx="25">
                  <c:v>371.28896636423974</c:v>
                </c:pt>
                <c:pt idx="26">
                  <c:v>306.21216317500608</c:v>
                </c:pt>
                <c:pt idx="27">
                  <c:v>250.462838229922</c:v>
                </c:pt>
                <c:pt idx="28">
                  <c:v>203.18945703162785</c:v>
                </c:pt>
                <c:pt idx="29">
                  <c:v>163.500941047298</c:v>
                </c:pt>
                <c:pt idx="30">
                  <c:v>130.5036582261576</c:v>
                </c:pt>
                <c:pt idx="31">
                  <c:v>103.03531972350046</c:v>
                </c:pt>
                <c:pt idx="32">
                  <c:v>79.612017662085591</c:v>
                </c:pt>
                <c:pt idx="33">
                  <c:v>59.839742822753351</c:v>
                </c:pt>
                <c:pt idx="34">
                  <c:v>43.973257735236672</c:v>
                </c:pt>
                <c:pt idx="35">
                  <c:v>31.818777660714854</c:v>
                </c:pt>
                <c:pt idx="36">
                  <c:v>22.774014056209879</c:v>
                </c:pt>
                <c:pt idx="37">
                  <c:v>16.106495465573825</c:v>
                </c:pt>
                <c:pt idx="38">
                  <c:v>11.252175007044546</c:v>
                </c:pt>
                <c:pt idx="39">
                  <c:v>7.7697913089231072</c:v>
                </c:pt>
                <c:pt idx="40">
                  <c:v>5.2877492038397698</c:v>
                </c:pt>
                <c:pt idx="41">
                  <c:v>3.5382221557946818</c:v>
                </c:pt>
                <c:pt idx="42">
                  <c:v>2.3231968759557646</c:v>
                </c:pt>
              </c:numCache>
            </c:numRef>
          </c:yVal>
          <c:smooth val="1"/>
          <c:extLst>
            <c:ext xmlns:c16="http://schemas.microsoft.com/office/drawing/2014/chart" uri="{C3380CC4-5D6E-409C-BE32-E72D297353CC}">
              <c16:uniqueId val="{00000002-43ED-4EEF-9582-FC4444908ECE}"/>
            </c:ext>
          </c:extLst>
        </c:ser>
        <c:dLbls>
          <c:showLegendKey val="0"/>
          <c:showVal val="0"/>
          <c:showCatName val="0"/>
          <c:showSerName val="0"/>
          <c:showPercent val="0"/>
          <c:showBubbleSize val="0"/>
        </c:dLbls>
        <c:axId val="110262464"/>
        <c:axId val="110261888"/>
      </c:scatterChart>
      <c:valAx>
        <c:axId val="110260736"/>
        <c:scaling>
          <c:orientation val="minMax"/>
        </c:scaling>
        <c:delete val="0"/>
        <c:axPos val="b"/>
        <c:majorGridlines>
          <c:spPr>
            <a:ln>
              <a:solidFill>
                <a:schemeClr val="bg1">
                  <a:lumMod val="75000"/>
                  <a:alpha val="74000"/>
                </a:schemeClr>
              </a:solidFill>
            </a:ln>
          </c:spPr>
        </c:majorGridlines>
        <c:title>
          <c:tx>
            <c:rich>
              <a:bodyPr/>
              <a:lstStyle/>
              <a:p>
                <a:pPr>
                  <a:defRPr/>
                </a:pPr>
                <a:r>
                  <a:rPr lang="en-US"/>
                  <a:t>Windgeschwindigkeit in m/s</a:t>
                </a:r>
              </a:p>
            </c:rich>
          </c:tx>
          <c:overlay val="0"/>
        </c:title>
        <c:numFmt formatCode="General" sourceLinked="1"/>
        <c:majorTickMark val="out"/>
        <c:minorTickMark val="none"/>
        <c:tickLblPos val="nextTo"/>
        <c:crossAx val="110261312"/>
        <c:crosses val="autoZero"/>
        <c:crossBetween val="midCat"/>
        <c:majorUnit val="1"/>
      </c:valAx>
      <c:valAx>
        <c:axId val="110261312"/>
        <c:scaling>
          <c:orientation val="minMax"/>
          <c:min val="0"/>
        </c:scaling>
        <c:delete val="0"/>
        <c:axPos val="l"/>
        <c:majorGridlines/>
        <c:title>
          <c:tx>
            <c:rich>
              <a:bodyPr rot="-5400000" vert="horz"/>
              <a:lstStyle/>
              <a:p>
                <a:pPr>
                  <a:defRPr>
                    <a:solidFill>
                      <a:srgbClr val="FF0000"/>
                    </a:solidFill>
                  </a:defRPr>
                </a:pPr>
                <a:r>
                  <a:rPr lang="en-US">
                    <a:solidFill>
                      <a:srgbClr val="FF0000"/>
                    </a:solidFill>
                  </a:rPr>
                  <a:t>Leistung in kW</a:t>
                </a:r>
              </a:p>
            </c:rich>
          </c:tx>
          <c:overlay val="0"/>
        </c:title>
        <c:numFmt formatCode="0" sourceLinked="1"/>
        <c:majorTickMark val="out"/>
        <c:minorTickMark val="none"/>
        <c:tickLblPos val="nextTo"/>
        <c:txPr>
          <a:bodyPr/>
          <a:lstStyle/>
          <a:p>
            <a:pPr>
              <a:defRPr>
                <a:solidFill>
                  <a:srgbClr val="FF0000"/>
                </a:solidFill>
              </a:defRPr>
            </a:pPr>
            <a:endParaRPr lang="en-US"/>
          </a:p>
        </c:txPr>
        <c:crossAx val="110260736"/>
        <c:crosses val="autoZero"/>
        <c:crossBetween val="midCat"/>
      </c:valAx>
      <c:valAx>
        <c:axId val="110261888"/>
        <c:scaling>
          <c:orientation val="minMax"/>
          <c:min val="0"/>
        </c:scaling>
        <c:delete val="0"/>
        <c:axPos val="r"/>
        <c:title>
          <c:tx>
            <c:rich>
              <a:bodyPr rot="-5400000" vert="horz"/>
              <a:lstStyle/>
              <a:p>
                <a:pPr>
                  <a:defRPr>
                    <a:solidFill>
                      <a:srgbClr val="0070C0"/>
                    </a:solidFill>
                  </a:defRPr>
                </a:pPr>
                <a:r>
                  <a:rPr lang="en-US">
                    <a:solidFill>
                      <a:srgbClr val="0070C0"/>
                    </a:solidFill>
                  </a:rPr>
                  <a:t>Windklassenertrag in kW</a:t>
                </a:r>
              </a:p>
            </c:rich>
          </c:tx>
          <c:overlay val="0"/>
        </c:title>
        <c:numFmt formatCode="0" sourceLinked="0"/>
        <c:majorTickMark val="out"/>
        <c:minorTickMark val="none"/>
        <c:tickLblPos val="nextTo"/>
        <c:txPr>
          <a:bodyPr/>
          <a:lstStyle/>
          <a:p>
            <a:pPr>
              <a:defRPr>
                <a:solidFill>
                  <a:srgbClr val="0070C0"/>
                </a:solidFill>
              </a:defRPr>
            </a:pPr>
            <a:endParaRPr lang="en-US"/>
          </a:p>
        </c:txPr>
        <c:crossAx val="110262464"/>
        <c:crosses val="max"/>
        <c:crossBetween val="midCat"/>
      </c:valAx>
      <c:valAx>
        <c:axId val="110262464"/>
        <c:scaling>
          <c:orientation val="minMax"/>
        </c:scaling>
        <c:delete val="1"/>
        <c:axPos val="b"/>
        <c:numFmt formatCode="General" sourceLinked="1"/>
        <c:majorTickMark val="out"/>
        <c:minorTickMark val="none"/>
        <c:tickLblPos val="nextTo"/>
        <c:crossAx val="110261888"/>
        <c:crosses val="autoZero"/>
        <c:crossBetween val="midCat"/>
      </c:valAx>
      <c:spPr>
        <a:gradFill>
          <a:gsLst>
            <a:gs pos="0">
              <a:srgbClr val="BDE7FF"/>
            </a:gs>
            <a:gs pos="100000">
              <a:srgbClr val="EBF6FF"/>
            </a:gs>
          </a:gsLst>
          <a:lin ang="10800000" scaled="0"/>
        </a:gradFill>
      </c:spPr>
    </c:plotArea>
    <c:legend>
      <c:legendPos val="r"/>
      <c:layout>
        <c:manualLayout>
          <c:xMode val="edge"/>
          <c:yMode val="edge"/>
          <c:x val="0.56192623809347786"/>
          <c:y val="0.18028579760863223"/>
          <c:w val="0.33073068771333158"/>
          <c:h val="0.14748608077934278"/>
        </c:manualLayout>
      </c:layout>
      <c:overlay val="0"/>
      <c:spPr>
        <a:solidFill>
          <a:schemeClr val="bg1">
            <a:alpha val="68000"/>
          </a:schemeClr>
        </a:solidFill>
      </c:spPr>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83959911306836E-2"/>
          <c:y val="3.1389651357193585E-2"/>
          <c:w val="0.80746095983812083"/>
          <c:h val="0.86102863096311433"/>
        </c:manualLayout>
      </c:layout>
      <c:scatterChart>
        <c:scatterStyle val="smoothMarker"/>
        <c:varyColors val="0"/>
        <c:ser>
          <c:idx val="0"/>
          <c:order val="0"/>
          <c:tx>
            <c:v>Weibullverteilung mit k=2</c:v>
          </c:tx>
          <c:spPr>
            <a:ln>
              <a:solidFill>
                <a:srgbClr val="FFC000"/>
              </a:solidFill>
            </a:ln>
          </c:spPr>
          <c:marker>
            <c:symbol val="circle"/>
            <c:size val="4"/>
            <c:spPr>
              <a:solidFill>
                <a:schemeClr val="bg1"/>
              </a:solidFill>
              <a:ln>
                <a:solidFill>
                  <a:srgbClr val="FFC000"/>
                </a:solidFill>
              </a:ln>
            </c:spPr>
          </c:marker>
          <c:xVal>
            <c:numRef>
              <c:f>'RefErtrag 2017'!$B$7:$B$52</c:f>
              <c:numCache>
                <c:formatCode>0.0</c:formatCode>
                <c:ptCount val="46"/>
                <c:pt idx="0" formatCode="General">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numCache>
            </c:numRef>
          </c:xVal>
          <c:yVal>
            <c:numRef>
              <c:f>'RefErtrag 2017'!$H$7:$H$52</c:f>
              <c:numCache>
                <c:formatCode>0.00</c:formatCode>
                <c:ptCount val="46"/>
                <c:pt idx="1">
                  <c:v>3.7423647190913845E-2</c:v>
                </c:pt>
                <c:pt idx="2">
                  <c:v>4.2246237169897727E-2</c:v>
                </c:pt>
                <c:pt idx="3">
                  <c:v>4.620713810446142E-2</c:v>
                </c:pt>
                <c:pt idx="4">
                  <c:v>4.9263100291458417E-2</c:v>
                </c:pt>
                <c:pt idx="5">
                  <c:v>5.1400021651071048E-2</c:v>
                </c:pt>
                <c:pt idx="6">
                  <c:v>5.2631743096164252E-2</c:v>
                </c:pt>
                <c:pt idx="7">
                  <c:v>5.2997688467494419E-2</c:v>
                </c:pt>
                <c:pt idx="8">
                  <c:v>5.2559546446472205E-2</c:v>
                </c:pt>
                <c:pt idx="9">
                  <c:v>5.1397234015173487E-2</c:v>
                </c:pt>
                <c:pt idx="10">
                  <c:v>4.9604404422872062E-2</c:v>
                </c:pt>
                <c:pt idx="11">
                  <c:v>4.7283766982389119E-2</c:v>
                </c:pt>
                <c:pt idx="12">
                  <c:v>4.4542472634411467E-2</c:v>
                </c:pt>
                <c:pt idx="13">
                  <c:v>4.1487790654718748E-2</c:v>
                </c:pt>
                <c:pt idx="14">
                  <c:v>3.8223261665434105E-2</c:v>
                </c:pt>
                <c:pt idx="15">
                  <c:v>3.4845464334678167E-2</c:v>
                </c:pt>
                <c:pt idx="16">
                  <c:v>3.1441482049618719E-2</c:v>
                </c:pt>
                <c:pt idx="17">
                  <c:v>2.8087105440371185E-2</c:v>
                </c:pt>
                <c:pt idx="18">
                  <c:v>2.4845760391176475E-2</c:v>
                </c:pt>
                <c:pt idx="19">
                  <c:v>2.1768111808877277E-2</c:v>
                </c:pt>
                <c:pt idx="20">
                  <c:v>1.889226274065936E-2</c:v>
                </c:pt>
                <c:pt idx="21">
                  <c:v>1.6244447333541023E-2</c:v>
                </c:pt>
                <c:pt idx="22">
                  <c:v>1.3840104632329098E-2</c:v>
                </c:pt>
                <c:pt idx="23">
                  <c:v>1.1685217609029519E-2</c:v>
                </c:pt>
                <c:pt idx="24">
                  <c:v>9.7778068310887534E-3</c:v>
                </c:pt>
                <c:pt idx="25">
                  <c:v>8.1094791694675816E-3</c:v>
                </c:pt>
                <c:pt idx="26">
                  <c:v>6.6669471134347402E-3</c:v>
                </c:pt>
                <c:pt idx="27">
                  <c:v>5.4334518000592746E-3</c:v>
                </c:pt>
                <c:pt idx="28">
                  <c:v>4.3900411406444517E-3</c:v>
                </c:pt>
                <c:pt idx="29">
                  <c:v>3.5166720514955285E-3</c:v>
                </c:pt>
                <c:pt idx="30">
                  <c:v>2.7931217115563234E-3</c:v>
                </c:pt>
                <c:pt idx="31">
                  <c:v>2.1997062565747294E-3</c:v>
                </c:pt>
                <c:pt idx="32">
                  <c:v>1.7178159903726842E-3</c:v>
                </c:pt>
                <c:pt idx="33">
                  <c:v>1.3302839512944198E-3</c:v>
                </c:pt>
                <c:pt idx="34">
                  <c:v>1.0216096538933073E-3</c:v>
                </c:pt>
                <c:pt idx="35">
                  <c:v>7.7806234166544197E-4</c:v>
                </c:pt>
                <c:pt idx="36">
                  <c:v>5.8768855276902787E-4</c:v>
                </c:pt>
                <c:pt idx="37">
                  <c:v>4.4024768278327908E-4</c:v>
                </c:pt>
                <c:pt idx="38">
                  <c:v>3.2709699272592818E-4</c:v>
                </c:pt>
                <c:pt idx="39">
                  <c:v>2.4104458648521732E-4</c:v>
                </c:pt>
                <c:pt idx="40">
                  <c:v>1.761856385293914E-4</c:v>
                </c:pt>
                <c:pt idx="41">
                  <c:v>1.2773388538067643E-4</c:v>
                </c:pt>
                <c:pt idx="42">
                  <c:v>9.1857320830945888E-5</c:v>
                </c:pt>
                <c:pt idx="43">
                  <c:v>6.5524299880159731E-5</c:v>
                </c:pt>
                <c:pt idx="44">
                  <c:v>-0.99985034738625611</c:v>
                </c:pt>
                <c:pt idx="45">
                  <c:v>0</c:v>
                </c:pt>
              </c:numCache>
            </c:numRef>
          </c:yVal>
          <c:smooth val="1"/>
          <c:extLst>
            <c:ext xmlns:c16="http://schemas.microsoft.com/office/drawing/2014/chart" uri="{C3380CC4-5D6E-409C-BE32-E72D297353CC}">
              <c16:uniqueId val="{00000000-DA16-41E0-B2C0-E2C2E8687131}"/>
            </c:ext>
          </c:extLst>
        </c:ser>
        <c:dLbls>
          <c:showLegendKey val="0"/>
          <c:showVal val="0"/>
          <c:showCatName val="0"/>
          <c:showSerName val="0"/>
          <c:showPercent val="0"/>
          <c:showBubbleSize val="0"/>
        </c:dLbls>
        <c:axId val="107741760"/>
        <c:axId val="107742336"/>
      </c:scatterChart>
      <c:scatterChart>
        <c:scatterStyle val="smoothMarker"/>
        <c:varyColors val="0"/>
        <c:ser>
          <c:idx val="1"/>
          <c:order val="1"/>
          <c:tx>
            <c:v>Windklassenertrag</c:v>
          </c:tx>
          <c:marker>
            <c:symbol val="circle"/>
            <c:size val="4"/>
            <c:spPr>
              <a:solidFill>
                <a:schemeClr val="accent1"/>
              </a:solidFill>
            </c:spPr>
          </c:marker>
          <c:dLbls>
            <c:spPr>
              <a:noFill/>
              <a:ln>
                <a:noFill/>
              </a:ln>
              <a:effectLst/>
            </c:spPr>
            <c:txPr>
              <a:bodyPr/>
              <a:lstStyle/>
              <a:p>
                <a:pPr>
                  <a:defRPr sz="700"/>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'RefErtrag 2017'!$B$7:$B$52</c:f>
              <c:numCache>
                <c:formatCode>0.0</c:formatCode>
                <c:ptCount val="46"/>
                <c:pt idx="0" formatCode="General">
                  <c:v>2.5</c:v>
                </c:pt>
                <c:pt idx="1">
                  <c:v>3</c:v>
                </c:pt>
                <c:pt idx="2">
                  <c:v>3.5</c:v>
                </c:pt>
                <c:pt idx="3">
                  <c:v>4</c:v>
                </c:pt>
                <c:pt idx="4">
                  <c:v>4.5</c:v>
                </c:pt>
                <c:pt idx="5">
                  <c:v>5</c:v>
                </c:pt>
                <c:pt idx="6">
                  <c:v>5.5</c:v>
                </c:pt>
                <c:pt idx="7">
                  <c:v>6</c:v>
                </c:pt>
                <c:pt idx="8">
                  <c:v>6.5</c:v>
                </c:pt>
                <c:pt idx="9">
                  <c:v>7</c:v>
                </c:pt>
                <c:pt idx="10">
                  <c:v>7.5</c:v>
                </c:pt>
                <c:pt idx="11">
                  <c:v>8</c:v>
                </c:pt>
                <c:pt idx="12">
                  <c:v>8.5</c:v>
                </c:pt>
                <c:pt idx="13">
                  <c:v>9</c:v>
                </c:pt>
                <c:pt idx="14">
                  <c:v>9.5</c:v>
                </c:pt>
                <c:pt idx="15">
                  <c:v>10</c:v>
                </c:pt>
                <c:pt idx="16">
                  <c:v>10.5</c:v>
                </c:pt>
                <c:pt idx="17">
                  <c:v>11</c:v>
                </c:pt>
                <c:pt idx="18">
                  <c:v>11.5</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20</c:v>
                </c:pt>
                <c:pt idx="36">
                  <c:v>20.5</c:v>
                </c:pt>
                <c:pt idx="37">
                  <c:v>21</c:v>
                </c:pt>
                <c:pt idx="38">
                  <c:v>21.5</c:v>
                </c:pt>
                <c:pt idx="39">
                  <c:v>22</c:v>
                </c:pt>
                <c:pt idx="40">
                  <c:v>22.5</c:v>
                </c:pt>
                <c:pt idx="41">
                  <c:v>23</c:v>
                </c:pt>
                <c:pt idx="42">
                  <c:v>23.5</c:v>
                </c:pt>
                <c:pt idx="43">
                  <c:v>24</c:v>
                </c:pt>
              </c:numCache>
            </c:numRef>
          </c:xVal>
          <c:yVal>
            <c:numRef>
              <c:f>'RefErtrag 2017'!$E$7:$E$52</c:f>
              <c:numCache>
                <c:formatCode>0.0</c:formatCode>
                <c:ptCount val="46"/>
                <c:pt idx="0">
                  <c:v>0</c:v>
                </c:pt>
                <c:pt idx="1">
                  <c:v>4.4257205167974716</c:v>
                </c:pt>
                <c:pt idx="2">
                  <c:v>31.641586715510002</c:v>
                </c:pt>
                <c:pt idx="3">
                  <c:v>87.633685700635269</c:v>
                </c:pt>
                <c:pt idx="4">
                  <c:v>162.47660159527067</c:v>
                </c:pt>
                <c:pt idx="5">
                  <c:v>255.07466344430614</c:v>
                </c:pt>
                <c:pt idx="6">
                  <c:v>366.07693120078471</c:v>
                </c:pt>
                <c:pt idx="7">
                  <c:v>496.52580366803107</c:v>
                </c:pt>
                <c:pt idx="8">
                  <c:v>643.20901273892196</c:v>
                </c:pt>
                <c:pt idx="9">
                  <c:v>802.327270091743</c:v>
                </c:pt>
                <c:pt idx="10">
                  <c:v>968.36031764580457</c:v>
                </c:pt>
                <c:pt idx="11">
                  <c:v>1134.3025799199479</c:v>
                </c:pt>
                <c:pt idx="12">
                  <c:v>1292.9013917293123</c:v>
                </c:pt>
                <c:pt idx="13">
                  <c:v>1430.8359026348189</c:v>
                </c:pt>
                <c:pt idx="14">
                  <c:v>1521.9960024860211</c:v>
                </c:pt>
                <c:pt idx="15">
                  <c:v>1539.9674198996338</c:v>
                </c:pt>
                <c:pt idx="16">
                  <c:v>1478.7696180097694</c:v>
                </c:pt>
                <c:pt idx="17">
                  <c:v>1360.6180314268131</c:v>
                </c:pt>
                <c:pt idx="18">
                  <c:v>1216.2218354172326</c:v>
                </c:pt>
                <c:pt idx="19">
                  <c:v>1067.6658042368379</c:v>
                </c:pt>
                <c:pt idx="20">
                  <c:v>926.77884100578558</c:v>
                </c:pt>
                <c:pt idx="21">
                  <c:v>796.88760839418831</c:v>
                </c:pt>
                <c:pt idx="22">
                  <c:v>678.94017284353629</c:v>
                </c:pt>
                <c:pt idx="23">
                  <c:v>573.23003502855215</c:v>
                </c:pt>
                <c:pt idx="24">
                  <c:v>479.66009190588989</c:v>
                </c:pt>
                <c:pt idx="25">
                  <c:v>397.81861013740172</c:v>
                </c:pt>
                <c:pt idx="26">
                  <c:v>327.05375759665458</c:v>
                </c:pt>
                <c:pt idx="27">
                  <c:v>266.54341150370777</c:v>
                </c:pt>
                <c:pt idx="28">
                  <c:v>215.35785819545421</c:v>
                </c:pt>
                <c:pt idx="29">
                  <c:v>172.51386415816467</c:v>
                </c:pt>
                <c:pt idx="30">
                  <c:v>137.019378682107</c:v>
                </c:pt>
                <c:pt idx="31">
                  <c:v>107.90879012252994</c:v>
                </c:pt>
                <c:pt idx="32">
                  <c:v>84.028412134511754</c:v>
                </c:pt>
                <c:pt idx="33">
                  <c:v>64.011507761471776</c:v>
                </c:pt>
                <c:pt idx="34">
                  <c:v>47.417869060106312</c:v>
                </c:pt>
                <c:pt idx="35">
                  <c:v>34.327908218070469</c:v>
                </c:pt>
                <c:pt idx="36">
                  <c:v>24.461442908302633</c:v>
                </c:pt>
                <c:pt idx="37">
                  <c:v>17.235009994580235</c:v>
                </c:pt>
                <c:pt idx="38">
                  <c:v>11.994437381184442</c:v>
                </c:pt>
                <c:pt idx="39">
                  <c:v>8.2424376797026007</c:v>
                </c:pt>
                <c:pt idx="40">
                  <c:v>5.5963183376943411</c:v>
                </c:pt>
                <c:pt idx="41">
                  <c:v>3.7434433306196242</c:v>
                </c:pt>
                <c:pt idx="42">
                  <c:v>2.4610835940702844</c:v>
                </c:pt>
                <c:pt idx="43">
                  <c:v>1.5870902771173008</c:v>
                </c:pt>
              </c:numCache>
            </c:numRef>
          </c:yVal>
          <c:smooth val="1"/>
          <c:extLst>
            <c:ext xmlns:c16="http://schemas.microsoft.com/office/drawing/2014/chart" uri="{C3380CC4-5D6E-409C-BE32-E72D297353CC}">
              <c16:uniqueId val="{00000001-DA16-41E0-B2C0-E2C2E8687131}"/>
            </c:ext>
          </c:extLst>
        </c:ser>
        <c:dLbls>
          <c:showLegendKey val="0"/>
          <c:showVal val="0"/>
          <c:showCatName val="0"/>
          <c:showSerName val="0"/>
          <c:showPercent val="0"/>
          <c:showBubbleSize val="0"/>
        </c:dLbls>
        <c:axId val="107743488"/>
        <c:axId val="107742912"/>
      </c:scatterChart>
      <c:valAx>
        <c:axId val="107741760"/>
        <c:scaling>
          <c:orientation val="minMax"/>
        </c:scaling>
        <c:delete val="0"/>
        <c:axPos val="b"/>
        <c:majorGridlines/>
        <c:title>
          <c:tx>
            <c:rich>
              <a:bodyPr/>
              <a:lstStyle/>
              <a:p>
                <a:pPr>
                  <a:defRPr/>
                </a:pPr>
                <a:r>
                  <a:rPr lang="en-US"/>
                  <a:t>Windgeschwindigkeit in m/s</a:t>
                </a:r>
              </a:p>
            </c:rich>
          </c:tx>
          <c:overlay val="0"/>
        </c:title>
        <c:numFmt formatCode="General" sourceLinked="1"/>
        <c:majorTickMark val="out"/>
        <c:minorTickMark val="none"/>
        <c:tickLblPos val="nextTo"/>
        <c:crossAx val="107742336"/>
        <c:crosses val="autoZero"/>
        <c:crossBetween val="midCat"/>
        <c:majorUnit val="1"/>
      </c:valAx>
      <c:valAx>
        <c:axId val="107742336"/>
        <c:scaling>
          <c:orientation val="minMax"/>
          <c:min val="0"/>
        </c:scaling>
        <c:delete val="0"/>
        <c:axPos val="l"/>
        <c:majorGridlines>
          <c:spPr>
            <a:ln>
              <a:solidFill>
                <a:schemeClr val="bg1">
                  <a:lumMod val="75000"/>
                  <a:alpha val="75000"/>
                </a:schemeClr>
              </a:solidFill>
            </a:ln>
          </c:spPr>
        </c:majorGridlines>
        <c:title>
          <c:tx>
            <c:rich>
              <a:bodyPr rot="-5400000" vert="horz"/>
              <a:lstStyle/>
              <a:p>
                <a:pPr>
                  <a:defRPr>
                    <a:solidFill>
                      <a:srgbClr val="FFC000"/>
                    </a:solidFill>
                  </a:defRPr>
                </a:pPr>
                <a:r>
                  <a:rPr lang="en-US">
                    <a:solidFill>
                      <a:srgbClr val="FFC000"/>
                    </a:solidFill>
                  </a:rPr>
                  <a:t>Auftrittswahrscheinlichkeit in %</a:t>
                </a:r>
              </a:p>
            </c:rich>
          </c:tx>
          <c:overlay val="0"/>
        </c:title>
        <c:numFmt formatCode="0%" sourceLinked="0"/>
        <c:majorTickMark val="out"/>
        <c:minorTickMark val="none"/>
        <c:tickLblPos val="nextTo"/>
        <c:txPr>
          <a:bodyPr/>
          <a:lstStyle/>
          <a:p>
            <a:pPr>
              <a:defRPr>
                <a:solidFill>
                  <a:srgbClr val="FFC000"/>
                </a:solidFill>
              </a:defRPr>
            </a:pPr>
            <a:endParaRPr lang="en-US"/>
          </a:p>
        </c:txPr>
        <c:crossAx val="107741760"/>
        <c:crosses val="autoZero"/>
        <c:crossBetween val="midCat"/>
      </c:valAx>
      <c:valAx>
        <c:axId val="107742912"/>
        <c:scaling>
          <c:orientation val="minMax"/>
          <c:min val="0"/>
        </c:scaling>
        <c:delete val="0"/>
        <c:axPos val="r"/>
        <c:title>
          <c:tx>
            <c:rich>
              <a:bodyPr rot="-5400000" vert="horz"/>
              <a:lstStyle/>
              <a:p>
                <a:pPr>
                  <a:defRPr>
                    <a:solidFill>
                      <a:srgbClr val="0070C0"/>
                    </a:solidFill>
                  </a:defRPr>
                </a:pPr>
                <a:r>
                  <a:rPr lang="en-US">
                    <a:solidFill>
                      <a:srgbClr val="0070C0"/>
                    </a:solidFill>
                  </a:rPr>
                  <a:t>Windklassenertrag in [kW]</a:t>
                </a:r>
              </a:p>
            </c:rich>
          </c:tx>
          <c:overlay val="0"/>
        </c:title>
        <c:numFmt formatCode="0" sourceLinked="0"/>
        <c:majorTickMark val="out"/>
        <c:minorTickMark val="none"/>
        <c:tickLblPos val="nextTo"/>
        <c:txPr>
          <a:bodyPr/>
          <a:lstStyle/>
          <a:p>
            <a:pPr>
              <a:defRPr>
                <a:solidFill>
                  <a:srgbClr val="0070C0"/>
                </a:solidFill>
              </a:defRPr>
            </a:pPr>
            <a:endParaRPr lang="en-US"/>
          </a:p>
        </c:txPr>
        <c:crossAx val="107743488"/>
        <c:crosses val="max"/>
        <c:crossBetween val="midCat"/>
      </c:valAx>
      <c:valAx>
        <c:axId val="107743488"/>
        <c:scaling>
          <c:orientation val="minMax"/>
        </c:scaling>
        <c:delete val="1"/>
        <c:axPos val="b"/>
        <c:numFmt formatCode="General" sourceLinked="1"/>
        <c:majorTickMark val="out"/>
        <c:minorTickMark val="none"/>
        <c:tickLblPos val="nextTo"/>
        <c:crossAx val="107742912"/>
        <c:crosses val="autoZero"/>
        <c:crossBetween val="midCat"/>
      </c:valAx>
      <c:spPr>
        <a:gradFill>
          <a:gsLst>
            <a:gs pos="0">
              <a:srgbClr val="B3E4FF"/>
            </a:gs>
            <a:gs pos="100000">
              <a:srgbClr val="E5F4FF"/>
            </a:gs>
          </a:gsLst>
          <a:lin ang="10800000" scaled="0"/>
        </a:gradFill>
      </c:spPr>
    </c:plotArea>
    <c:legend>
      <c:legendPos val="r"/>
      <c:layout>
        <c:manualLayout>
          <c:xMode val="edge"/>
          <c:yMode val="edge"/>
          <c:x val="0.59623264270737109"/>
          <c:y val="0.11808619342429522"/>
          <c:w val="0.24921846361383598"/>
          <c:h val="0.10225000500891587"/>
        </c:manualLayout>
      </c:layout>
      <c:overlay val="0"/>
      <c:spPr>
        <a:solidFill>
          <a:schemeClr val="bg1">
            <a:alpha val="68000"/>
          </a:schemeClr>
        </a:solidFill>
      </c:spPr>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Wind-Häufigkeitsverteilung [%]</a:t>
            </a:r>
          </a:p>
        </c:rich>
      </c:tx>
      <c:overlay val="0"/>
    </c:title>
    <c:autoTitleDeleted val="0"/>
    <c:plotArea>
      <c:layout>
        <c:manualLayout>
          <c:layoutTarget val="inner"/>
          <c:xMode val="edge"/>
          <c:yMode val="edge"/>
          <c:x val="9.3002405949256337E-2"/>
          <c:y val="0.19480351414406533"/>
          <c:w val="0.85140091863517064"/>
          <c:h val="0.68921660834062404"/>
        </c:manualLayout>
      </c:layout>
      <c:barChart>
        <c:barDir val="col"/>
        <c:grouping val="clustered"/>
        <c:varyColors val="0"/>
        <c:ser>
          <c:idx val="1"/>
          <c:order val="0"/>
          <c:tx>
            <c:strRef>
              <c:f>'A k Parameter'!$F$12:$F$13</c:f>
              <c:strCache>
                <c:ptCount val="2"/>
                <c:pt idx="0">
                  <c:v>Häufigkeit</c:v>
                </c:pt>
                <c:pt idx="1">
                  <c:v>[%]</c:v>
                </c:pt>
              </c:strCache>
            </c:strRef>
          </c:tx>
          <c:invertIfNegative val="0"/>
          <c:cat>
            <c:numRef>
              <c:f>'A k Parameter'!$E$14:$E$39</c:f>
              <c:numCache>
                <c:formatCode>0.0</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'A k Parameter'!$F$14:$F$39</c:f>
              <c:numCache>
                <c:formatCode>0.000</c:formatCode>
                <c:ptCount val="26"/>
                <c:pt idx="0" formatCode="General">
                  <c:v>0</c:v>
                </c:pt>
                <c:pt idx="1">
                  <c:v>5.4033582062019352E-2</c:v>
                </c:pt>
                <c:pt idx="2">
                  <c:v>9.9426590757152197E-2</c:v>
                </c:pt>
                <c:pt idx="3">
                  <c:v>0.12980013051190084</c:v>
                </c:pt>
                <c:pt idx="4">
                  <c:v>0.14248453076221212</c:v>
                </c:pt>
                <c:pt idx="5">
                  <c:v>0.13870883016646557</c:v>
                </c:pt>
                <c:pt idx="6">
                  <c:v>0.12262648039048077</c:v>
                </c:pt>
                <c:pt idx="7">
                  <c:v>9.9701683155826976E-2</c:v>
                </c:pt>
                <c:pt idx="8">
                  <c:v>7.5117029069362698E-2</c:v>
                </c:pt>
                <c:pt idx="9">
                  <c:v>5.269961228093218E-2</c:v>
                </c:pt>
                <c:pt idx="10">
                  <c:v>3.4542513345620161E-2</c:v>
                </c:pt>
                <c:pt idx="11">
                  <c:v>2.1203530117095654E-2</c:v>
                </c:pt>
                <c:pt idx="12">
                  <c:v>1.2210425925822785E-2</c:v>
                </c:pt>
                <c:pt idx="13">
                  <c:v>6.6054061944201348E-3</c:v>
                </c:pt>
                <c:pt idx="14">
                  <c:v>3.3601862576287172E-3</c:v>
                </c:pt>
                <c:pt idx="15">
                  <c:v>1.6087117801897562E-3</c:v>
                </c:pt>
                <c:pt idx="16">
                  <c:v>7.2532252006413166E-4</c:v>
                </c:pt>
                <c:pt idx="17">
                  <c:v>3.0814620636968683E-4</c:v>
                </c:pt>
                <c:pt idx="18">
                  <c:v>1.2340980408667929E-4</c:v>
                </c:pt>
                <c:pt idx="19">
                  <c:v>4.6609295778191782E-5</c:v>
                </c:pt>
                <c:pt idx="20">
                  <c:v>1.660593169420155E-5</c:v>
                </c:pt>
                <c:pt idx="21">
                  <c:v>5.5826369574838327E-6</c:v>
                </c:pt>
                <c:pt idx="22">
                  <c:v>1.771340862069486E-6</c:v>
                </c:pt>
                <c:pt idx="23">
                  <c:v>5.3056572903270705E-7</c:v>
                </c:pt>
                <c:pt idx="24">
                  <c:v>1.500468996256791E-7</c:v>
                </c:pt>
                <c:pt idx="25">
                  <c:v>4.0071236906232746E-8</c:v>
                </c:pt>
              </c:numCache>
            </c:numRef>
          </c:val>
          <c:extLst>
            <c:ext xmlns:c16="http://schemas.microsoft.com/office/drawing/2014/chart" uri="{C3380CC4-5D6E-409C-BE32-E72D297353CC}">
              <c16:uniqueId val="{00000000-FB30-4C48-B8CD-3FD61419DC59}"/>
            </c:ext>
          </c:extLst>
        </c:ser>
        <c:dLbls>
          <c:showLegendKey val="0"/>
          <c:showVal val="0"/>
          <c:showCatName val="0"/>
          <c:showSerName val="0"/>
          <c:showPercent val="0"/>
          <c:showBubbleSize val="0"/>
        </c:dLbls>
        <c:gapWidth val="32"/>
        <c:axId val="107607552"/>
        <c:axId val="107745792"/>
      </c:barChart>
      <c:catAx>
        <c:axId val="107607552"/>
        <c:scaling>
          <c:orientation val="minMax"/>
        </c:scaling>
        <c:delete val="0"/>
        <c:axPos val="b"/>
        <c:numFmt formatCode="0" sourceLinked="0"/>
        <c:majorTickMark val="out"/>
        <c:minorTickMark val="none"/>
        <c:tickLblPos val="nextTo"/>
        <c:crossAx val="107745792"/>
        <c:crosses val="autoZero"/>
        <c:auto val="1"/>
        <c:lblAlgn val="ctr"/>
        <c:lblOffset val="100"/>
        <c:noMultiLvlLbl val="0"/>
      </c:catAx>
      <c:valAx>
        <c:axId val="107745792"/>
        <c:scaling>
          <c:orientation val="minMax"/>
        </c:scaling>
        <c:delete val="0"/>
        <c:axPos val="l"/>
        <c:majorGridlines/>
        <c:numFmt formatCode="0.00" sourceLinked="0"/>
        <c:majorTickMark val="out"/>
        <c:minorTickMark val="none"/>
        <c:tickLblPos val="nextTo"/>
        <c:crossAx val="107607552"/>
        <c:crosses val="autoZero"/>
        <c:crossBetween val="midCat"/>
      </c:valAx>
    </c:plotArea>
    <c:legend>
      <c:legendPos val="r"/>
      <c:layout>
        <c:manualLayout>
          <c:xMode val="edge"/>
          <c:yMode val="edge"/>
          <c:x val="0.66940332458442697"/>
          <c:y val="0.20113918051910179"/>
          <c:w val="0.20559667541557303"/>
          <c:h val="7.4691918157070519E-2"/>
        </c:manualLayout>
      </c:layout>
      <c:overlay val="0"/>
    </c:legend>
    <c:plotVisOnly val="1"/>
    <c:dispBlanksAs val="gap"/>
    <c:showDLblsOverMax val="0"/>
  </c:chart>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129540</xdr:colOff>
      <xdr:row>29</xdr:row>
      <xdr:rowOff>175260</xdr:rowOff>
    </xdr:from>
    <xdr:to>
      <xdr:col>10</xdr:col>
      <xdr:colOff>274320</xdr:colOff>
      <xdr:row>43</xdr:row>
      <xdr:rowOff>106680</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3314700" y="5692140"/>
          <a:ext cx="1097280" cy="2491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DE" sz="1100"/>
            <a:t>This power curve ist described in REpower</a:t>
          </a:r>
          <a:r>
            <a:rPr lang="de-DE" sz="1100" baseline="0"/>
            <a:t> document for german reference energy yield certificate. The performance is lower than in the power curve above, because measured on HV- side of trafo.</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769620</xdr:colOff>
      <xdr:row>52</xdr:row>
      <xdr:rowOff>144780</xdr:rowOff>
    </xdr:from>
    <xdr:to>
      <xdr:col>8</xdr:col>
      <xdr:colOff>739140</xdr:colOff>
      <xdr:row>61</xdr:row>
      <xdr:rowOff>9525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970020" y="9883140"/>
          <a:ext cx="2324100" cy="1510665"/>
        </a:xfrm>
        <a:prstGeom prst="rect">
          <a:avLst/>
        </a:prstGeom>
      </xdr:spPr>
    </xdr:pic>
    <xdr:clientData/>
  </xdr:twoCellAnchor>
  <xdr:twoCellAnchor>
    <xdr:from>
      <xdr:col>6</xdr:col>
      <xdr:colOff>0</xdr:colOff>
      <xdr:row>16</xdr:row>
      <xdr:rowOff>110490</xdr:rowOff>
    </xdr:from>
    <xdr:to>
      <xdr:col>17</xdr:col>
      <xdr:colOff>1051560</xdr:colOff>
      <xdr:row>41</xdr:row>
      <xdr:rowOff>30480</xdr:rowOff>
    </xdr:to>
    <xdr:graphicFrame macro="">
      <xdr:nvGraphicFramePr>
        <xdr:cNvPr id="3" name="Diagramm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190500</xdr:colOff>
      <xdr:row>16</xdr:row>
      <xdr:rowOff>121920</xdr:rowOff>
    </xdr:from>
    <xdr:to>
      <xdr:col>26</xdr:col>
      <xdr:colOff>670560</xdr:colOff>
      <xdr:row>41</xdr:row>
      <xdr:rowOff>41910</xdr:rowOff>
    </xdr:to>
    <xdr:graphicFrame macro="">
      <xdr:nvGraphicFramePr>
        <xdr:cNvPr id="4" name="Diagramm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251460</xdr:colOff>
      <xdr:row>64</xdr:row>
      <xdr:rowOff>49530</xdr:rowOff>
    </xdr:from>
    <xdr:ext cx="3307080" cy="368755"/>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C00-000005000000}"/>
                </a:ext>
              </a:extLst>
            </xdr:cNvPr>
            <xdr:cNvSpPr txBox="1"/>
          </xdr:nvSpPr>
          <xdr:spPr>
            <a:xfrm>
              <a:off x="586740" y="11997690"/>
              <a:ext cx="3307080" cy="36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0"/>
                <a:t>E</a:t>
              </a:r>
              <a14:m>
                <m:oMath xmlns:m="http://schemas.openxmlformats.org/officeDocument/2006/math">
                  <m:r>
                    <a:rPr lang="de-DE" sz="1200" b="0" i="1">
                      <a:latin typeface="Cambria Math"/>
                    </a:rPr>
                    <m:t>𝑟𝑡𝑟𝑎𝑔</m:t>
                  </m:r>
                  <m:r>
                    <a:rPr lang="de-DE" sz="1200" b="0" i="1">
                      <a:latin typeface="Cambria Math"/>
                    </a:rPr>
                    <m:t>=</m:t>
                  </m:r>
                  <m:r>
                    <a:rPr lang="de-DE" sz="1200" b="0" i="1">
                      <a:latin typeface="Cambria Math"/>
                    </a:rPr>
                    <m:t>h</m:t>
                  </m:r>
                  <m:r>
                    <a:rPr lang="de-DE" sz="1200" b="0" i="1">
                      <a:latin typeface="Cambria Math"/>
                      <a:ea typeface="Cambria Math"/>
                    </a:rPr>
                    <m:t>∙</m:t>
                  </m:r>
                  <m:nary>
                    <m:naryPr>
                      <m:chr m:val="∑"/>
                      <m:ctrlPr>
                        <a:rPr lang="de-DE" sz="1200" b="0" i="1">
                          <a:latin typeface="Cambria Math" panose="02040503050406030204" pitchFamily="18" charset="0"/>
                          <a:ea typeface="Cambria Math"/>
                        </a:rPr>
                      </m:ctrlPr>
                    </m:naryPr>
                    <m:sub>
                      <m:r>
                        <m:rPr>
                          <m:brk m:alnAt="23"/>
                        </m:rPr>
                        <a:rPr lang="de-DE" sz="1200" b="0" i="1">
                          <a:latin typeface="Cambria Math"/>
                          <a:ea typeface="Cambria Math"/>
                        </a:rPr>
                        <m:t>𝑖</m:t>
                      </m:r>
                      <m:r>
                        <a:rPr lang="de-DE" sz="1200" b="0" i="1">
                          <a:latin typeface="Cambria Math"/>
                          <a:ea typeface="Cambria Math"/>
                        </a:rPr>
                        <m:t>=1</m:t>
                      </m:r>
                    </m:sub>
                    <m:sup>
                      <m:r>
                        <a:rPr lang="de-DE" sz="1200" b="0" i="1">
                          <a:latin typeface="Cambria Math"/>
                          <a:ea typeface="Cambria Math"/>
                        </a:rPr>
                        <m:t>𝑁</m:t>
                      </m:r>
                    </m:sup>
                    <m:e>
                      <m:r>
                        <a:rPr lang="de-DE" sz="1200" b="0" i="1">
                          <a:latin typeface="Cambria Math"/>
                          <a:ea typeface="Cambria Math"/>
                        </a:rPr>
                        <m:t>[</m:t>
                      </m:r>
                      <m:r>
                        <a:rPr lang="de-DE" sz="1200" b="0" i="1">
                          <a:latin typeface="Cambria Math"/>
                          <a:ea typeface="Cambria Math"/>
                        </a:rPr>
                        <m:t>𝐹</m:t>
                      </m:r>
                      <m:d>
                        <m:dPr>
                          <m:ctrlPr>
                            <a:rPr lang="de-DE" sz="1200" b="0" i="1">
                              <a:latin typeface="Cambria Math" panose="02040503050406030204" pitchFamily="18" charset="0"/>
                              <a:ea typeface="Cambria Math"/>
                            </a:rPr>
                          </m:ctrlPr>
                        </m:dPr>
                        <m:e>
                          <m:sSub>
                            <m:sSubPr>
                              <m:ctrlPr>
                                <a:rPr lang="de-DE" sz="1200" b="0" i="1">
                                  <a:latin typeface="Cambria Math" panose="02040503050406030204" pitchFamily="18" charset="0"/>
                                  <a:ea typeface="Cambria Math"/>
                                </a:rPr>
                              </m:ctrlPr>
                            </m:sSubPr>
                            <m:e>
                              <m:r>
                                <a:rPr lang="de-DE" sz="1200" b="0" i="1">
                                  <a:latin typeface="Cambria Math"/>
                                  <a:ea typeface="Cambria Math"/>
                                </a:rPr>
                                <m:t>𝑣</m:t>
                              </m:r>
                            </m:e>
                            <m:sub>
                              <m:r>
                                <a:rPr lang="de-DE" sz="1200" b="0" i="1">
                                  <a:latin typeface="Cambria Math"/>
                                  <a:ea typeface="Cambria Math"/>
                                </a:rPr>
                                <m:t>𝑖</m:t>
                              </m:r>
                            </m:sub>
                          </m:sSub>
                        </m:e>
                      </m:d>
                      <m:r>
                        <a:rPr lang="de-DE" sz="1200" b="0" i="1">
                          <a:latin typeface="Cambria Math"/>
                          <a:ea typeface="Cambria Math"/>
                        </a:rPr>
                        <m:t>−</m:t>
                      </m:r>
                      <m:r>
                        <a:rPr lang="de-DE" sz="1200" b="0" i="1">
                          <a:latin typeface="Cambria Math"/>
                          <a:ea typeface="Cambria Math"/>
                        </a:rPr>
                        <m:t>𝐹</m:t>
                      </m:r>
                      <m:d>
                        <m:dPr>
                          <m:ctrlPr>
                            <a:rPr lang="de-DE" sz="1200" b="0" i="1">
                              <a:latin typeface="Cambria Math" panose="02040503050406030204" pitchFamily="18" charset="0"/>
                              <a:ea typeface="Cambria Math"/>
                            </a:rPr>
                          </m:ctrlPr>
                        </m:dPr>
                        <m:e>
                          <m:sSub>
                            <m:sSubPr>
                              <m:ctrlPr>
                                <a:rPr lang="de-DE" sz="1200" b="0" i="1">
                                  <a:latin typeface="Cambria Math" panose="02040503050406030204" pitchFamily="18" charset="0"/>
                                  <a:ea typeface="Cambria Math"/>
                                </a:rPr>
                              </m:ctrlPr>
                            </m:sSubPr>
                            <m:e>
                              <m:r>
                                <a:rPr lang="de-DE" sz="1200" b="0" i="1">
                                  <a:latin typeface="Cambria Math"/>
                                  <a:ea typeface="Cambria Math"/>
                                </a:rPr>
                                <m:t>𝑣</m:t>
                              </m:r>
                            </m:e>
                            <m:sub>
                              <m:r>
                                <a:rPr lang="de-DE" sz="1200" b="0" i="1">
                                  <a:latin typeface="Cambria Math"/>
                                  <a:ea typeface="Cambria Math"/>
                                </a:rPr>
                                <m:t>𝑖</m:t>
                              </m:r>
                              <m:r>
                                <a:rPr lang="de-DE" sz="1200" b="0" i="1">
                                  <a:latin typeface="Cambria Math"/>
                                  <a:ea typeface="Cambria Math"/>
                                </a:rPr>
                                <m:t>−1</m:t>
                              </m:r>
                            </m:sub>
                          </m:sSub>
                        </m:e>
                      </m:d>
                      <m:r>
                        <a:rPr lang="de-DE" sz="1200" b="0" i="1">
                          <a:latin typeface="Cambria Math"/>
                          <a:ea typeface="Cambria Math"/>
                        </a:rPr>
                        <m:t>]∙</m:t>
                      </m:r>
                      <m:d>
                        <m:dPr>
                          <m:ctrlPr>
                            <a:rPr lang="de-DE" sz="1200" b="0" i="1">
                              <a:latin typeface="Cambria Math" panose="02040503050406030204" pitchFamily="18" charset="0"/>
                              <a:ea typeface="Cambria Math"/>
                            </a:rPr>
                          </m:ctrlPr>
                        </m:dPr>
                        <m:e>
                          <m:f>
                            <m:fPr>
                              <m:ctrlPr>
                                <a:rPr lang="de-DE" sz="1200" b="0" i="1">
                                  <a:latin typeface="Cambria Math" panose="02040503050406030204" pitchFamily="18" charset="0"/>
                                  <a:ea typeface="Cambria Math"/>
                                </a:rPr>
                              </m:ctrlPr>
                            </m:fPr>
                            <m:num>
                              <m:sSub>
                                <m:sSubPr>
                                  <m:ctrlPr>
                                    <a:rPr lang="de-DE" sz="1200" b="0" i="1">
                                      <a:latin typeface="Cambria Math" panose="02040503050406030204" pitchFamily="18" charset="0"/>
                                      <a:ea typeface="Cambria Math"/>
                                    </a:rPr>
                                  </m:ctrlPr>
                                </m:sSubPr>
                                <m:e>
                                  <m:r>
                                    <a:rPr lang="de-DE" sz="1200" b="0" i="1">
                                      <a:latin typeface="Cambria Math"/>
                                      <a:ea typeface="Cambria Math"/>
                                    </a:rPr>
                                    <m:t>𝑃</m:t>
                                  </m:r>
                                </m:e>
                                <m:sub>
                                  <m:r>
                                    <a:rPr lang="de-DE" sz="1200" b="0" i="1">
                                      <a:latin typeface="Cambria Math"/>
                                      <a:ea typeface="Cambria Math"/>
                                    </a:rPr>
                                    <m:t>𝑖</m:t>
                                  </m:r>
                                  <m:r>
                                    <a:rPr lang="de-DE" sz="1200" b="0" i="1">
                                      <a:latin typeface="Cambria Math"/>
                                      <a:ea typeface="Cambria Math"/>
                                    </a:rPr>
                                    <m:t>−1</m:t>
                                  </m:r>
                                </m:sub>
                              </m:sSub>
                              <m:r>
                                <a:rPr lang="de-DE" sz="1200" b="0" i="1">
                                  <a:latin typeface="Cambria Math"/>
                                  <a:ea typeface="Cambria Math"/>
                                </a:rPr>
                                <m:t>+</m:t>
                              </m:r>
                              <m:sSub>
                                <m:sSubPr>
                                  <m:ctrlPr>
                                    <a:rPr lang="de-DE" sz="1200" b="0" i="1">
                                      <a:latin typeface="Cambria Math" panose="02040503050406030204" pitchFamily="18" charset="0"/>
                                      <a:ea typeface="Cambria Math"/>
                                    </a:rPr>
                                  </m:ctrlPr>
                                </m:sSubPr>
                                <m:e>
                                  <m:r>
                                    <a:rPr lang="de-DE" sz="1200" b="0" i="1">
                                      <a:latin typeface="Cambria Math"/>
                                      <a:ea typeface="Cambria Math"/>
                                    </a:rPr>
                                    <m:t>𝑃</m:t>
                                  </m:r>
                                </m:e>
                                <m:sub>
                                  <m:r>
                                    <a:rPr lang="de-DE" sz="1200" b="0" i="1">
                                      <a:latin typeface="Cambria Math"/>
                                      <a:ea typeface="Cambria Math"/>
                                    </a:rPr>
                                    <m:t>𝑖</m:t>
                                  </m:r>
                                </m:sub>
                              </m:sSub>
                            </m:num>
                            <m:den>
                              <m:r>
                                <a:rPr lang="de-DE" sz="1200" b="0" i="1">
                                  <a:latin typeface="Cambria Math"/>
                                  <a:ea typeface="Cambria Math"/>
                                </a:rPr>
                                <m:t>2</m:t>
                              </m:r>
                            </m:den>
                          </m:f>
                        </m:e>
                      </m:d>
                    </m:e>
                  </m:nary>
                </m:oMath>
              </a14:m>
              <a:endParaRPr lang="de-DE" sz="1100"/>
            </a:p>
          </xdr:txBody>
        </xdr:sp>
      </mc:Choice>
      <mc:Fallback xmlns="">
        <xdr:sp macro="" textlink="">
          <xdr:nvSpPr>
            <xdr:cNvPr id="5" name="Textfeld 4"/>
            <xdr:cNvSpPr txBox="1"/>
          </xdr:nvSpPr>
          <xdr:spPr>
            <a:xfrm>
              <a:off x="586740" y="11997690"/>
              <a:ext cx="3307080" cy="36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0"/>
                <a:t>E</a:t>
              </a:r>
              <a:r>
                <a:rPr lang="de-DE" sz="1200" b="0" i="0">
                  <a:latin typeface="Cambria Math"/>
                </a:rPr>
                <a:t>𝑟𝑡𝑟𝑎𝑔=ℎ</a:t>
              </a:r>
              <a:r>
                <a:rPr lang="de-DE" sz="1200" b="0" i="0">
                  <a:latin typeface="Cambria Math"/>
                  <a:ea typeface="Cambria Math"/>
                </a:rPr>
                <a:t>∙∑_(𝑖=1)^𝑁▒〖[𝐹(𝑣_𝑖 )−𝐹(𝑣_(𝑖−1) )]∙((𝑃_(𝑖−1)+𝑃_𝑖)/2) 〗</a:t>
              </a:r>
              <a:endParaRPr lang="de-DE" sz="1100"/>
            </a:p>
          </xdr:txBody>
        </xdr:sp>
      </mc:Fallback>
    </mc:AlternateContent>
    <xdr:clientData/>
  </xdr:oneCellAnchor>
  <xdr:oneCellAnchor>
    <xdr:from>
      <xdr:col>1</xdr:col>
      <xdr:colOff>149134</xdr:colOff>
      <xdr:row>73</xdr:row>
      <xdr:rowOff>15240</xdr:rowOff>
    </xdr:from>
    <xdr:ext cx="2022566" cy="413575"/>
    <mc:AlternateContent xmlns:mc="http://schemas.openxmlformats.org/markup-compatibility/2006" xmlns:a14="http://schemas.microsoft.com/office/drawing/2010/main">
      <mc:Choice Requires="a14">
        <xdr:sp macro="" textlink="">
          <xdr:nvSpPr>
            <xdr:cNvPr id="6" name="Textfeld 5">
              <a:extLst>
                <a:ext uri="{FF2B5EF4-FFF2-40B4-BE49-F238E27FC236}">
                  <a16:creationId xmlns:a16="http://schemas.microsoft.com/office/drawing/2014/main" id="{00000000-0008-0000-0C00-000006000000}"/>
                </a:ext>
              </a:extLst>
            </xdr:cNvPr>
            <xdr:cNvSpPr txBox="1"/>
          </xdr:nvSpPr>
          <xdr:spPr>
            <a:xfrm>
              <a:off x="484414" y="13609320"/>
              <a:ext cx="2022566" cy="413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DE" sz="1200" i="1">
                            <a:latin typeface="Cambria Math" panose="02040503050406030204" pitchFamily="18" charset="0"/>
                          </a:rPr>
                        </m:ctrlPr>
                      </m:sSubPr>
                      <m:e>
                        <m:r>
                          <a:rPr lang="de-DE" sz="1200" b="0" i="1">
                            <a:latin typeface="Cambria Math"/>
                          </a:rPr>
                          <m:t>𝐹</m:t>
                        </m:r>
                      </m:e>
                      <m:sub>
                        <m:r>
                          <a:rPr lang="de-DE" sz="1200" b="0" i="1">
                            <a:latin typeface="Cambria Math"/>
                          </a:rPr>
                          <m:t>(</m:t>
                        </m:r>
                        <m:r>
                          <a:rPr lang="de-DE" sz="1200" b="0" i="1">
                            <a:latin typeface="Cambria Math"/>
                          </a:rPr>
                          <m:t>𝑣</m:t>
                        </m:r>
                        <m:r>
                          <a:rPr lang="de-DE" sz="1200" b="0" i="1">
                            <a:latin typeface="Cambria Math"/>
                          </a:rPr>
                          <m:t>)</m:t>
                        </m:r>
                      </m:sub>
                    </m:sSub>
                    <m:r>
                      <a:rPr lang="de-DE" sz="1200" b="0" i="1">
                        <a:latin typeface="Cambria Math"/>
                      </a:rPr>
                      <m:t>=1−</m:t>
                    </m:r>
                    <m:sSup>
                      <m:sSupPr>
                        <m:ctrlPr>
                          <a:rPr lang="de-DE" sz="1200" b="0" i="1">
                            <a:latin typeface="Cambria Math" panose="02040503050406030204" pitchFamily="18" charset="0"/>
                          </a:rPr>
                        </m:ctrlPr>
                      </m:sSupPr>
                      <m:e>
                        <m:r>
                          <a:rPr lang="de-DE" sz="1200" b="0" i="1">
                            <a:latin typeface="Cambria Math"/>
                          </a:rPr>
                          <m:t>𝑒</m:t>
                        </m:r>
                      </m:e>
                      <m:sup>
                        <m:d>
                          <m:dPr>
                            <m:ctrlPr>
                              <a:rPr lang="de-DE" sz="1200" b="0" i="1">
                                <a:latin typeface="Cambria Math" panose="02040503050406030204" pitchFamily="18" charset="0"/>
                              </a:rPr>
                            </m:ctrlPr>
                          </m:dPr>
                          <m:e>
                            <m:r>
                              <a:rPr lang="de-DE" sz="1200" b="0" i="1">
                                <a:latin typeface="Cambria Math"/>
                              </a:rPr>
                              <m:t>−</m:t>
                            </m:r>
                            <m:f>
                              <m:fPr>
                                <m:ctrlPr>
                                  <a:rPr lang="de-DE" sz="1200" b="0" i="1">
                                    <a:latin typeface="Cambria Math" panose="02040503050406030204" pitchFamily="18" charset="0"/>
                                  </a:rPr>
                                </m:ctrlPr>
                              </m:fPr>
                              <m:num>
                                <m:r>
                                  <a:rPr lang="de-DE" sz="1200" b="0" i="1">
                                    <a:latin typeface="Cambria Math"/>
                                    <a:ea typeface="Cambria Math"/>
                                  </a:rPr>
                                  <m:t>𝜋</m:t>
                                </m:r>
                              </m:num>
                              <m:den>
                                <m:r>
                                  <a:rPr lang="de-DE" sz="1200" b="0" i="1">
                                    <a:latin typeface="Cambria Math"/>
                                  </a:rPr>
                                  <m:t>4</m:t>
                                </m:r>
                              </m:den>
                            </m:f>
                            <m:r>
                              <a:rPr lang="de-DE" sz="1200" b="0" i="1">
                                <a:latin typeface="Cambria Math"/>
                                <a:ea typeface="Cambria Math"/>
                              </a:rPr>
                              <m:t>∙</m:t>
                            </m:r>
                            <m:d>
                              <m:dPr>
                                <m:ctrlPr>
                                  <a:rPr lang="de-DE" sz="1200" b="0" i="1">
                                    <a:latin typeface="Cambria Math" panose="02040503050406030204" pitchFamily="18" charset="0"/>
                                    <a:ea typeface="Cambria Math"/>
                                  </a:rPr>
                                </m:ctrlPr>
                              </m:dPr>
                              <m:e>
                                <m:f>
                                  <m:fPr>
                                    <m:ctrlPr>
                                      <a:rPr lang="de-DE" sz="1200" b="0" i="1">
                                        <a:latin typeface="Cambria Math" panose="02040503050406030204" pitchFamily="18" charset="0"/>
                                        <a:ea typeface="Cambria Math"/>
                                      </a:rPr>
                                    </m:ctrlPr>
                                  </m:fPr>
                                  <m:num>
                                    <m:r>
                                      <a:rPr lang="de-DE" sz="1200" b="0" i="1">
                                        <a:latin typeface="Cambria Math"/>
                                        <a:ea typeface="Cambria Math"/>
                                      </a:rPr>
                                      <m:t>𝑣</m:t>
                                    </m:r>
                                  </m:num>
                                  <m:den>
                                    <m:sSub>
                                      <m:sSubPr>
                                        <m:ctrlPr>
                                          <a:rPr lang="de-DE" sz="1200" b="0" i="1">
                                            <a:latin typeface="Cambria Math" panose="02040503050406030204" pitchFamily="18" charset="0"/>
                                            <a:ea typeface="Cambria Math"/>
                                          </a:rPr>
                                        </m:ctrlPr>
                                      </m:sSubPr>
                                      <m:e>
                                        <m:r>
                                          <a:rPr lang="de-DE" sz="1200" b="0" i="1">
                                            <a:latin typeface="Cambria Math"/>
                                            <a:ea typeface="Cambria Math"/>
                                          </a:rPr>
                                          <m:t>𝑣</m:t>
                                        </m:r>
                                      </m:e>
                                      <m:sub>
                                        <m:r>
                                          <a:rPr lang="de-DE" sz="1200" b="0" i="1">
                                            <a:latin typeface="Cambria Math"/>
                                            <a:ea typeface="Cambria Math"/>
                                          </a:rPr>
                                          <m:t>𝑚𝑖𝑡𝑡𝑒𝑙</m:t>
                                        </m:r>
                                      </m:sub>
                                    </m:sSub>
                                  </m:den>
                                </m:f>
                              </m:e>
                            </m:d>
                            <m:r>
                              <a:rPr lang="de-DE" sz="1200" b="0" i="1">
                                <a:latin typeface="Cambria Math"/>
                                <a:ea typeface="Cambria Math"/>
                              </a:rPr>
                              <m:t>²</m:t>
                            </m:r>
                          </m:e>
                        </m:d>
                      </m:sup>
                    </m:sSup>
                  </m:oMath>
                </m:oMathPara>
              </a14:m>
              <a:endParaRPr lang="de-DE" sz="1100"/>
            </a:p>
          </xdr:txBody>
        </xdr:sp>
      </mc:Choice>
      <mc:Fallback xmlns="">
        <xdr:sp macro="" textlink="">
          <xdr:nvSpPr>
            <xdr:cNvPr id="6" name="Textfeld 5"/>
            <xdr:cNvSpPr txBox="1"/>
          </xdr:nvSpPr>
          <xdr:spPr>
            <a:xfrm>
              <a:off x="484414" y="13609320"/>
              <a:ext cx="2022566" cy="413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Cambria Math"/>
                </a:rPr>
                <a:t>𝐹_((𝑣))=1−𝑒^((−</a:t>
              </a:r>
              <a:r>
                <a:rPr lang="de-DE" sz="1200" b="0" i="0">
                  <a:latin typeface="Cambria Math"/>
                  <a:ea typeface="Cambria Math"/>
                </a:rPr>
                <a:t>𝜋/</a:t>
              </a:r>
              <a:r>
                <a:rPr lang="de-DE" sz="1200" b="0" i="0">
                  <a:latin typeface="Cambria Math"/>
                </a:rPr>
                <a:t>4</a:t>
              </a:r>
              <a:r>
                <a:rPr lang="de-DE" sz="1200" b="0" i="0">
                  <a:latin typeface="Cambria Math"/>
                  <a:ea typeface="Cambria Math"/>
                </a:rPr>
                <a:t>∙(𝑣/𝑣_𝑚𝑖𝑡𝑡𝑒𝑙 )²) )</a:t>
              </a:r>
              <a:endParaRPr lang="de-DE" sz="1100"/>
            </a:p>
          </xdr:txBody>
        </xdr:sp>
      </mc:Fallback>
    </mc:AlternateContent>
    <xdr:clientData/>
  </xdr:oneCellAnchor>
  <xdr:oneCellAnchor>
    <xdr:from>
      <xdr:col>13</xdr:col>
      <xdr:colOff>95250</xdr:colOff>
      <xdr:row>74</xdr:row>
      <xdr:rowOff>72390</xdr:rowOff>
    </xdr:from>
    <xdr:ext cx="2183130" cy="438150"/>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00000000-0008-0000-0C00-000007000000}"/>
                </a:ext>
              </a:extLst>
            </xdr:cNvPr>
            <xdr:cNvSpPr txBox="1"/>
          </xdr:nvSpPr>
          <xdr:spPr>
            <a:xfrm>
              <a:off x="8096250" y="13849350"/>
              <a:ext cx="218313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r>
                      <a:rPr lang="de-DE" sz="1200" b="0" i="1">
                        <a:solidFill>
                          <a:schemeClr val="tx1"/>
                        </a:solidFill>
                        <a:latin typeface="Cambria Math"/>
                        <a:ea typeface="Cambria Math"/>
                        <a:cs typeface="+mn-cs"/>
                      </a:rPr>
                      <m:t>𝜎</m:t>
                    </m:r>
                    <m:r>
                      <a:rPr lang="de-DE" sz="1200" b="0" i="1" baseline="-25000">
                        <a:solidFill>
                          <a:schemeClr val="tx1"/>
                        </a:solidFill>
                        <a:latin typeface="Cambria Math"/>
                        <a:ea typeface="Cambria Math"/>
                        <a:cs typeface="+mn-cs"/>
                      </a:rPr>
                      <m:t>𝑔𝑒𝑠</m:t>
                    </m:r>
                    <m:r>
                      <a:rPr lang="de-DE" sz="1200" b="0" i="1">
                        <a:solidFill>
                          <a:schemeClr val="tx1"/>
                        </a:solidFill>
                        <a:latin typeface="Cambria Math"/>
                        <a:ea typeface="Cambria Math"/>
                        <a:cs typeface="+mn-cs"/>
                      </a:rPr>
                      <m:t>=</m:t>
                    </m:r>
                    <m:rad>
                      <m:radPr>
                        <m:ctrlPr>
                          <a:rPr lang="de-DE" sz="1200" b="0" i="1">
                            <a:solidFill>
                              <a:schemeClr val="tx1"/>
                            </a:solidFill>
                            <a:latin typeface="Cambria Math" panose="02040503050406030204" pitchFamily="18" charset="0"/>
                            <a:ea typeface="Cambria Math"/>
                            <a:cs typeface="+mn-cs"/>
                          </a:rPr>
                        </m:ctrlPr>
                      </m:radPr>
                      <m:deg>
                        <m:r>
                          <a:rPr lang="de-DE" sz="1200" b="0" i="1">
                            <a:solidFill>
                              <a:schemeClr val="tx1"/>
                            </a:solidFill>
                            <a:latin typeface="Cambria Math"/>
                            <a:ea typeface="Cambria Math"/>
                            <a:cs typeface="+mn-cs"/>
                          </a:rPr>
                          <m:t>2</m:t>
                        </m:r>
                      </m:deg>
                      <m:e>
                        <m:sSup>
                          <m:sSupPr>
                            <m:ctrlPr>
                              <a:rPr lang="de-DE" sz="1200" b="0" i="1">
                                <a:solidFill>
                                  <a:schemeClr val="tx1"/>
                                </a:solidFill>
                                <a:latin typeface="Cambria Math" panose="02040503050406030204" pitchFamily="18" charset="0"/>
                                <a:ea typeface="Cambria Math"/>
                                <a:cs typeface="+mn-cs"/>
                              </a:rPr>
                            </m:ctrlPr>
                          </m:sSupPr>
                          <m:e>
                            <m:r>
                              <a:rPr lang="de-DE" sz="1200" b="0" i="1">
                                <a:solidFill>
                                  <a:schemeClr val="tx1"/>
                                </a:solidFill>
                                <a:latin typeface="Cambria Math"/>
                                <a:ea typeface="Cambria Math"/>
                                <a:cs typeface="+mn-cs"/>
                              </a:rPr>
                              <m:t>𝜎</m:t>
                            </m:r>
                            <m:r>
                              <a:rPr lang="de-DE" sz="1200" b="0" i="1" baseline="-25000">
                                <a:solidFill>
                                  <a:schemeClr val="tx1"/>
                                </a:solidFill>
                                <a:latin typeface="Cambria Math"/>
                                <a:ea typeface="Cambria Math"/>
                                <a:cs typeface="+mn-cs"/>
                              </a:rPr>
                              <m:t>1</m:t>
                            </m:r>
                          </m:e>
                          <m:sup>
                            <m:r>
                              <a:rPr lang="de-DE" sz="1200" b="0" i="1">
                                <a:solidFill>
                                  <a:schemeClr val="tx1"/>
                                </a:solidFill>
                                <a:latin typeface="Cambria Math"/>
                                <a:ea typeface="Cambria Math"/>
                                <a:cs typeface="+mn-cs"/>
                              </a:rPr>
                              <m:t>2</m:t>
                            </m:r>
                          </m:sup>
                        </m:sSup>
                        <m:r>
                          <a:rPr lang="de-DE" sz="1200" b="0" i="1">
                            <a:solidFill>
                              <a:schemeClr val="tx1"/>
                            </a:solidFill>
                            <a:latin typeface="Cambria Math"/>
                            <a:ea typeface="Cambria Math"/>
                            <a:cs typeface="+mn-cs"/>
                          </a:rPr>
                          <m:t>+</m:t>
                        </m:r>
                        <m:sSup>
                          <m:sSupPr>
                            <m:ctrlPr>
                              <a:rPr lang="de-DE" sz="1200" b="0" i="1">
                                <a:solidFill>
                                  <a:schemeClr val="tx1"/>
                                </a:solidFill>
                                <a:latin typeface="Cambria Math" panose="02040503050406030204" pitchFamily="18" charset="0"/>
                                <a:ea typeface="Cambria Math"/>
                                <a:cs typeface="+mn-cs"/>
                              </a:rPr>
                            </m:ctrlPr>
                          </m:sSupPr>
                          <m:e>
                            <m:r>
                              <a:rPr lang="de-DE" sz="1200" b="0" i="1">
                                <a:solidFill>
                                  <a:schemeClr val="tx1"/>
                                </a:solidFill>
                                <a:latin typeface="Cambria Math"/>
                                <a:ea typeface="Cambria Math"/>
                                <a:cs typeface="+mn-cs"/>
                              </a:rPr>
                              <m:t>𝜎</m:t>
                            </m:r>
                            <m:r>
                              <a:rPr lang="de-DE" sz="1200" b="0" i="1" baseline="-25000">
                                <a:solidFill>
                                  <a:schemeClr val="tx1"/>
                                </a:solidFill>
                                <a:latin typeface="Cambria Math"/>
                                <a:ea typeface="Cambria Math"/>
                                <a:cs typeface="+mn-cs"/>
                              </a:rPr>
                              <m:t>2</m:t>
                            </m:r>
                          </m:e>
                          <m:sup>
                            <m:r>
                              <a:rPr lang="de-DE" sz="1200" b="0" i="1">
                                <a:solidFill>
                                  <a:schemeClr val="tx1"/>
                                </a:solidFill>
                                <a:latin typeface="Cambria Math"/>
                                <a:ea typeface="Cambria Math"/>
                                <a:cs typeface="+mn-cs"/>
                              </a:rPr>
                              <m:t>2</m:t>
                            </m:r>
                          </m:sup>
                        </m:sSup>
                        <m:sSup>
                          <m:sSupPr>
                            <m:ctrlPr>
                              <a:rPr lang="de-DE" sz="1200" b="0" i="1">
                                <a:solidFill>
                                  <a:schemeClr val="tx1"/>
                                </a:solidFill>
                                <a:latin typeface="Cambria Math" panose="02040503050406030204" pitchFamily="18" charset="0"/>
                                <a:ea typeface="Cambria Math"/>
                                <a:cs typeface="+mn-cs"/>
                              </a:rPr>
                            </m:ctrlPr>
                          </m:sSupPr>
                          <m:e>
                            <m:r>
                              <a:rPr lang="de-DE" sz="1200" b="0" i="1">
                                <a:solidFill>
                                  <a:schemeClr val="tx1"/>
                                </a:solidFill>
                                <a:latin typeface="Cambria Math"/>
                                <a:ea typeface="Cambria Math"/>
                                <a:cs typeface="+mn-cs"/>
                              </a:rPr>
                              <m:t>+</m:t>
                            </m:r>
                            <m:r>
                              <a:rPr lang="de-DE" sz="1200" b="0" i="1">
                                <a:solidFill>
                                  <a:schemeClr val="tx1"/>
                                </a:solidFill>
                                <a:latin typeface="Cambria Math"/>
                                <a:ea typeface="Cambria Math"/>
                                <a:cs typeface="+mn-cs"/>
                              </a:rPr>
                              <m:t>𝜎</m:t>
                            </m:r>
                            <m:r>
                              <a:rPr lang="de-DE" sz="1200" b="0" i="1" baseline="-25000">
                                <a:solidFill>
                                  <a:schemeClr val="tx1"/>
                                </a:solidFill>
                                <a:latin typeface="Cambria Math"/>
                                <a:ea typeface="Cambria Math"/>
                                <a:cs typeface="+mn-cs"/>
                              </a:rPr>
                              <m:t>3</m:t>
                            </m:r>
                          </m:e>
                          <m:sup>
                            <m:r>
                              <a:rPr lang="de-DE" sz="1200" b="0" i="1">
                                <a:solidFill>
                                  <a:schemeClr val="tx1"/>
                                </a:solidFill>
                                <a:latin typeface="Cambria Math"/>
                                <a:ea typeface="Cambria Math"/>
                                <a:cs typeface="+mn-cs"/>
                              </a:rPr>
                              <m:t>2</m:t>
                            </m:r>
                          </m:sup>
                        </m:sSup>
                        <m:sSup>
                          <m:sSupPr>
                            <m:ctrlPr>
                              <a:rPr lang="de-DE" sz="1200" b="0" i="1">
                                <a:solidFill>
                                  <a:schemeClr val="tx1"/>
                                </a:solidFill>
                                <a:latin typeface="Cambria Math" panose="02040503050406030204" pitchFamily="18" charset="0"/>
                                <a:ea typeface="Cambria Math"/>
                                <a:cs typeface="+mn-cs"/>
                              </a:rPr>
                            </m:ctrlPr>
                          </m:sSupPr>
                          <m:e>
                            <m:r>
                              <a:rPr lang="de-DE" sz="1200" b="0" i="1">
                                <a:solidFill>
                                  <a:schemeClr val="tx1"/>
                                </a:solidFill>
                                <a:latin typeface="Cambria Math"/>
                                <a:ea typeface="Cambria Math"/>
                                <a:cs typeface="+mn-cs"/>
                              </a:rPr>
                              <m:t>+</m:t>
                            </m:r>
                            <m:r>
                              <a:rPr lang="de-DE" sz="1200" b="0" i="1">
                                <a:solidFill>
                                  <a:schemeClr val="tx1"/>
                                </a:solidFill>
                                <a:latin typeface="Cambria Math"/>
                                <a:ea typeface="Cambria Math"/>
                                <a:cs typeface="+mn-cs"/>
                              </a:rPr>
                              <m:t>𝜎</m:t>
                            </m:r>
                            <m:r>
                              <a:rPr lang="de-DE" sz="1200" b="0" i="1" baseline="-25000">
                                <a:solidFill>
                                  <a:schemeClr val="tx1"/>
                                </a:solidFill>
                                <a:latin typeface="Cambria Math"/>
                                <a:ea typeface="Cambria Math"/>
                                <a:cs typeface="+mn-cs"/>
                              </a:rPr>
                              <m:t>4</m:t>
                            </m:r>
                          </m:e>
                          <m:sup>
                            <m:r>
                              <a:rPr lang="de-DE" sz="1200" b="0" i="1">
                                <a:solidFill>
                                  <a:schemeClr val="tx1"/>
                                </a:solidFill>
                                <a:latin typeface="Cambria Math"/>
                                <a:ea typeface="Cambria Math"/>
                                <a:cs typeface="+mn-cs"/>
                              </a:rPr>
                              <m:t>2</m:t>
                            </m:r>
                          </m:sup>
                        </m:sSup>
                      </m:e>
                    </m:rad>
                  </m:oMath>
                </m:oMathPara>
              </a14:m>
              <a:endParaRPr lang="de-DE" sz="2400" b="0" i="1">
                <a:solidFill>
                  <a:schemeClr val="tx1"/>
                </a:solidFill>
                <a:latin typeface="Cambria Math"/>
                <a:ea typeface="Cambria Math"/>
                <a:cs typeface="+mn-cs"/>
              </a:endParaRPr>
            </a:p>
          </xdr:txBody>
        </xdr:sp>
      </mc:Choice>
      <mc:Fallback xmlns="">
        <xdr:sp macro="" textlink="">
          <xdr:nvSpPr>
            <xdr:cNvPr id="7" name="Textfeld 6"/>
            <xdr:cNvSpPr txBox="1"/>
          </xdr:nvSpPr>
          <xdr:spPr>
            <a:xfrm>
              <a:off x="8096250" y="13849350"/>
              <a:ext cx="218313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200" b="0" i="0">
                  <a:solidFill>
                    <a:schemeClr val="tx1"/>
                  </a:solidFill>
                  <a:latin typeface="Cambria Math"/>
                  <a:ea typeface="Cambria Math"/>
                  <a:cs typeface="+mn-cs"/>
                </a:rPr>
                <a:t>𝜎</a:t>
              </a:r>
              <a:r>
                <a:rPr lang="de-DE" sz="1200" b="0" i="0" baseline="-25000">
                  <a:solidFill>
                    <a:schemeClr val="tx1"/>
                  </a:solidFill>
                  <a:latin typeface="Cambria Math"/>
                  <a:ea typeface="Cambria Math"/>
                  <a:cs typeface="+mn-cs"/>
                </a:rPr>
                <a:t>𝑔𝑒𝑠</a:t>
              </a:r>
              <a:r>
                <a:rPr lang="de-DE" sz="1200" b="0" i="0">
                  <a:solidFill>
                    <a:schemeClr val="tx1"/>
                  </a:solidFill>
                  <a:latin typeface="Cambria Math"/>
                  <a:ea typeface="Cambria Math"/>
                  <a:cs typeface="+mn-cs"/>
                </a:rPr>
                <a:t>=√(2&amp;〖𝜎</a:t>
              </a:r>
              <a:r>
                <a:rPr lang="de-DE" sz="1200" b="0" i="0" baseline="-25000">
                  <a:solidFill>
                    <a:schemeClr val="tx1"/>
                  </a:solidFill>
                  <a:latin typeface="Cambria Math"/>
                  <a:ea typeface="Cambria Math"/>
                  <a:cs typeface="+mn-cs"/>
                </a:rPr>
                <a:t>1〗^</a:t>
              </a:r>
              <a:r>
                <a:rPr lang="de-DE" sz="1200" b="0" i="0">
                  <a:solidFill>
                    <a:schemeClr val="tx1"/>
                  </a:solidFill>
                  <a:latin typeface="Cambria Math"/>
                  <a:ea typeface="Cambria Math"/>
                  <a:cs typeface="+mn-cs"/>
                </a:rPr>
                <a:t>2+〖𝜎</a:t>
              </a:r>
              <a:r>
                <a:rPr lang="de-DE" sz="1200" b="0" i="0" baseline="-25000">
                  <a:solidFill>
                    <a:schemeClr val="tx1"/>
                  </a:solidFill>
                  <a:latin typeface="Cambria Math"/>
                  <a:ea typeface="Cambria Math"/>
                  <a:cs typeface="+mn-cs"/>
                </a:rPr>
                <a:t>2〗^</a:t>
              </a:r>
              <a:r>
                <a:rPr lang="de-DE" sz="1200" b="0" i="0">
                  <a:solidFill>
                    <a:schemeClr val="tx1"/>
                  </a:solidFill>
                  <a:latin typeface="Cambria Math"/>
                  <a:ea typeface="Cambria Math"/>
                  <a:cs typeface="+mn-cs"/>
                </a:rPr>
                <a:t>2 〖+𝜎</a:t>
              </a:r>
              <a:r>
                <a:rPr lang="de-DE" sz="1200" b="0" i="0" baseline="-25000">
                  <a:solidFill>
                    <a:schemeClr val="tx1"/>
                  </a:solidFill>
                  <a:latin typeface="Cambria Math"/>
                  <a:ea typeface="Cambria Math"/>
                  <a:cs typeface="+mn-cs"/>
                </a:rPr>
                <a:t>3〗^</a:t>
              </a:r>
              <a:r>
                <a:rPr lang="de-DE" sz="1200" b="0" i="0">
                  <a:solidFill>
                    <a:schemeClr val="tx1"/>
                  </a:solidFill>
                  <a:latin typeface="Cambria Math"/>
                  <a:ea typeface="Cambria Math"/>
                  <a:cs typeface="+mn-cs"/>
                </a:rPr>
                <a:t>2 〖+𝜎</a:t>
              </a:r>
              <a:r>
                <a:rPr lang="de-DE" sz="1200" b="0" i="0" baseline="-25000">
                  <a:solidFill>
                    <a:schemeClr val="tx1"/>
                  </a:solidFill>
                  <a:latin typeface="Cambria Math"/>
                  <a:ea typeface="Cambria Math"/>
                  <a:cs typeface="+mn-cs"/>
                </a:rPr>
                <a:t>4〗^</a:t>
              </a:r>
              <a:r>
                <a:rPr lang="de-DE" sz="1200" b="0" i="0">
                  <a:solidFill>
                    <a:schemeClr val="tx1"/>
                  </a:solidFill>
                  <a:latin typeface="Cambria Math"/>
                  <a:ea typeface="Cambria Math"/>
                  <a:cs typeface="+mn-cs"/>
                </a:rPr>
                <a:t>2 )</a:t>
              </a:r>
              <a:endParaRPr lang="de-DE" sz="2400" b="0" i="1">
                <a:solidFill>
                  <a:schemeClr val="tx1"/>
                </a:solidFill>
                <a:latin typeface="Cambria Math"/>
                <a:ea typeface="Cambria Math"/>
                <a:cs typeface="+mn-cs"/>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365760</xdr:colOff>
      <xdr:row>52</xdr:row>
      <xdr:rowOff>121920</xdr:rowOff>
    </xdr:from>
    <xdr:to>
      <xdr:col>10</xdr:col>
      <xdr:colOff>716280</xdr:colOff>
      <xdr:row>60</xdr:row>
      <xdr:rowOff>169545</xdr:rowOff>
    </xdr:to>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196840" y="10027920"/>
          <a:ext cx="2324100" cy="1510665"/>
        </a:xfrm>
        <a:prstGeom prst="rect">
          <a:avLst/>
        </a:prstGeom>
      </xdr:spPr>
    </xdr:pic>
    <xdr:clientData/>
  </xdr:twoCellAnchor>
  <xdr:twoCellAnchor>
    <xdr:from>
      <xdr:col>8</xdr:col>
      <xdr:colOff>38100</xdr:colOff>
      <xdr:row>16</xdr:row>
      <xdr:rowOff>118110</xdr:rowOff>
    </xdr:from>
    <xdr:to>
      <xdr:col>16</xdr:col>
      <xdr:colOff>609600</xdr:colOff>
      <xdr:row>41</xdr:row>
      <xdr:rowOff>38100</xdr:rowOff>
    </xdr:to>
    <xdr:graphicFrame macro="">
      <xdr:nvGraphicFramePr>
        <xdr:cNvPr id="3" name="Diagramm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53340</xdr:colOff>
      <xdr:row>16</xdr:row>
      <xdr:rowOff>129540</xdr:rowOff>
    </xdr:from>
    <xdr:to>
      <xdr:col>25</xdr:col>
      <xdr:colOff>533400</xdr:colOff>
      <xdr:row>41</xdr:row>
      <xdr:rowOff>49530</xdr:rowOff>
    </xdr:to>
    <xdr:graphicFrame macro="">
      <xdr:nvGraphicFramePr>
        <xdr:cNvPr id="4" name="Diagramm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236220</xdr:colOff>
      <xdr:row>63</xdr:row>
      <xdr:rowOff>163830</xdr:rowOff>
    </xdr:from>
    <xdr:ext cx="3307080" cy="568297"/>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D00-000005000000}"/>
                </a:ext>
              </a:extLst>
            </xdr:cNvPr>
            <xdr:cNvSpPr txBox="1"/>
          </xdr:nvSpPr>
          <xdr:spPr>
            <a:xfrm>
              <a:off x="571500" y="11913870"/>
              <a:ext cx="3307080" cy="568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a:rPr>
                      <m:t>𝑅𝑒𝑓𝑒𝑟𝑡𝑟𝑎𝑔</m:t>
                    </m:r>
                    <m:r>
                      <a:rPr lang="de-DE" sz="1100" b="0" i="1">
                        <a:latin typeface="Cambria Math"/>
                      </a:rPr>
                      <m:t>=</m:t>
                    </m:r>
                    <m:r>
                      <a:rPr lang="de-DE" sz="1100" b="0" i="1">
                        <a:latin typeface="Cambria Math"/>
                      </a:rPr>
                      <m:t>h</m:t>
                    </m:r>
                    <m:r>
                      <a:rPr lang="de-DE" sz="1100" b="0" i="1">
                        <a:latin typeface="Cambria Math"/>
                        <a:ea typeface="Cambria Math"/>
                      </a:rPr>
                      <m:t>∙</m:t>
                    </m:r>
                    <m:nary>
                      <m:naryPr>
                        <m:chr m:val="∑"/>
                        <m:ctrlPr>
                          <a:rPr lang="de-DE" sz="1100" b="0" i="1">
                            <a:latin typeface="Cambria Math" panose="02040503050406030204" pitchFamily="18" charset="0"/>
                            <a:ea typeface="Cambria Math"/>
                          </a:rPr>
                        </m:ctrlPr>
                      </m:naryPr>
                      <m:sub>
                        <m:r>
                          <m:rPr>
                            <m:brk m:alnAt="23"/>
                          </m:rPr>
                          <a:rPr lang="de-DE" sz="1100" b="0" i="1">
                            <a:latin typeface="Cambria Math"/>
                            <a:ea typeface="Cambria Math"/>
                          </a:rPr>
                          <m:t>𝑖</m:t>
                        </m:r>
                        <m:r>
                          <a:rPr lang="de-DE" sz="1100" b="0" i="1">
                            <a:latin typeface="Cambria Math"/>
                            <a:ea typeface="Cambria Math"/>
                          </a:rPr>
                          <m:t>=1</m:t>
                        </m:r>
                      </m:sub>
                      <m:sup>
                        <m:r>
                          <a:rPr lang="de-DE" sz="1100" b="0" i="1">
                            <a:latin typeface="Cambria Math"/>
                            <a:ea typeface="Cambria Math"/>
                          </a:rPr>
                          <m:t>𝑁</m:t>
                        </m:r>
                      </m:sup>
                      <m:e>
                        <m:r>
                          <a:rPr lang="de-DE" sz="1100" b="0" i="1">
                            <a:latin typeface="Cambria Math"/>
                            <a:ea typeface="Cambria Math"/>
                          </a:rPr>
                          <m:t>[</m:t>
                        </m:r>
                        <m:r>
                          <a:rPr lang="de-DE" sz="1100" b="0" i="1">
                            <a:latin typeface="Cambria Math"/>
                            <a:ea typeface="Cambria Math"/>
                          </a:rPr>
                          <m:t>𝐹</m:t>
                        </m:r>
                        <m:d>
                          <m:dPr>
                            <m:ctrlPr>
                              <a:rPr lang="de-DE" sz="1100" b="0" i="1">
                                <a:latin typeface="Cambria Math" panose="02040503050406030204" pitchFamily="18" charset="0"/>
                                <a:ea typeface="Cambria Math"/>
                              </a:rPr>
                            </m:ctrlPr>
                          </m:dPr>
                          <m:e>
                            <m:sSub>
                              <m:sSubPr>
                                <m:ctrlPr>
                                  <a:rPr lang="de-DE" sz="1100" b="0" i="1">
                                    <a:latin typeface="Cambria Math" panose="02040503050406030204" pitchFamily="18" charset="0"/>
                                    <a:ea typeface="Cambria Math"/>
                                  </a:rPr>
                                </m:ctrlPr>
                              </m:sSubPr>
                              <m:e>
                                <m:r>
                                  <a:rPr lang="de-DE" sz="1100" b="0" i="1">
                                    <a:latin typeface="Cambria Math"/>
                                    <a:ea typeface="Cambria Math"/>
                                  </a:rPr>
                                  <m:t>𝑣</m:t>
                                </m:r>
                              </m:e>
                              <m:sub>
                                <m:r>
                                  <a:rPr lang="de-DE" sz="1100" b="0" i="1">
                                    <a:latin typeface="Cambria Math"/>
                                    <a:ea typeface="Cambria Math"/>
                                  </a:rPr>
                                  <m:t>𝑖</m:t>
                                </m:r>
                              </m:sub>
                            </m:sSub>
                          </m:e>
                        </m:d>
                        <m:r>
                          <a:rPr lang="de-DE" sz="1100" b="0" i="1">
                            <a:latin typeface="Cambria Math"/>
                            <a:ea typeface="Cambria Math"/>
                          </a:rPr>
                          <m:t>−</m:t>
                        </m:r>
                        <m:r>
                          <a:rPr lang="de-DE" sz="1100" b="0" i="1">
                            <a:latin typeface="Cambria Math"/>
                            <a:ea typeface="Cambria Math"/>
                          </a:rPr>
                          <m:t>𝐹</m:t>
                        </m:r>
                        <m:d>
                          <m:dPr>
                            <m:ctrlPr>
                              <a:rPr lang="de-DE" sz="1100" b="0" i="1">
                                <a:latin typeface="Cambria Math" panose="02040503050406030204" pitchFamily="18" charset="0"/>
                                <a:ea typeface="Cambria Math"/>
                              </a:rPr>
                            </m:ctrlPr>
                          </m:dPr>
                          <m:e>
                            <m:sSub>
                              <m:sSubPr>
                                <m:ctrlPr>
                                  <a:rPr lang="de-DE" sz="1100" b="0" i="1">
                                    <a:latin typeface="Cambria Math" panose="02040503050406030204" pitchFamily="18" charset="0"/>
                                    <a:ea typeface="Cambria Math"/>
                                  </a:rPr>
                                </m:ctrlPr>
                              </m:sSubPr>
                              <m:e>
                                <m:r>
                                  <a:rPr lang="de-DE" sz="1100" b="0" i="1">
                                    <a:latin typeface="Cambria Math"/>
                                    <a:ea typeface="Cambria Math"/>
                                  </a:rPr>
                                  <m:t>𝑣</m:t>
                                </m:r>
                              </m:e>
                              <m:sub>
                                <m:r>
                                  <a:rPr lang="de-DE" sz="1100" b="0" i="1">
                                    <a:latin typeface="Cambria Math"/>
                                    <a:ea typeface="Cambria Math"/>
                                  </a:rPr>
                                  <m:t>𝑖</m:t>
                                </m:r>
                                <m:r>
                                  <a:rPr lang="de-DE" sz="1100" b="0" i="1">
                                    <a:latin typeface="Cambria Math"/>
                                    <a:ea typeface="Cambria Math"/>
                                  </a:rPr>
                                  <m:t>−1</m:t>
                                </m:r>
                              </m:sub>
                            </m:sSub>
                          </m:e>
                        </m:d>
                        <m:r>
                          <a:rPr lang="de-DE" sz="1100" b="0" i="1">
                            <a:latin typeface="Cambria Math"/>
                            <a:ea typeface="Cambria Math"/>
                          </a:rPr>
                          <m:t>]∙</m:t>
                        </m:r>
                        <m:d>
                          <m:dPr>
                            <m:ctrlPr>
                              <a:rPr lang="de-DE" sz="1100" b="0" i="1">
                                <a:latin typeface="Cambria Math" panose="02040503050406030204" pitchFamily="18" charset="0"/>
                                <a:ea typeface="Cambria Math"/>
                              </a:rPr>
                            </m:ctrlPr>
                          </m:dPr>
                          <m:e>
                            <m:f>
                              <m:fPr>
                                <m:ctrlPr>
                                  <a:rPr lang="de-DE" sz="1100" b="0" i="1">
                                    <a:latin typeface="Cambria Math" panose="02040503050406030204" pitchFamily="18" charset="0"/>
                                    <a:ea typeface="Cambria Math"/>
                                  </a:rPr>
                                </m:ctrlPr>
                              </m:fPr>
                              <m:num>
                                <m:sSub>
                                  <m:sSubPr>
                                    <m:ctrlPr>
                                      <a:rPr lang="de-DE" sz="1100" b="0" i="1">
                                        <a:latin typeface="Cambria Math" panose="02040503050406030204" pitchFamily="18" charset="0"/>
                                        <a:ea typeface="Cambria Math"/>
                                      </a:rPr>
                                    </m:ctrlPr>
                                  </m:sSubPr>
                                  <m:e>
                                    <m:r>
                                      <a:rPr lang="de-DE" sz="1100" b="0" i="1">
                                        <a:latin typeface="Cambria Math"/>
                                        <a:ea typeface="Cambria Math"/>
                                      </a:rPr>
                                      <m:t>𝑃</m:t>
                                    </m:r>
                                  </m:e>
                                  <m:sub>
                                    <m:r>
                                      <a:rPr lang="de-DE" sz="1100" b="0" i="1">
                                        <a:latin typeface="Cambria Math"/>
                                        <a:ea typeface="Cambria Math"/>
                                      </a:rPr>
                                      <m:t>𝑖</m:t>
                                    </m:r>
                                    <m:r>
                                      <a:rPr lang="de-DE" sz="1100" b="0" i="1">
                                        <a:latin typeface="Cambria Math"/>
                                        <a:ea typeface="Cambria Math"/>
                                      </a:rPr>
                                      <m:t>−1</m:t>
                                    </m:r>
                                  </m:sub>
                                </m:sSub>
                                <m:r>
                                  <a:rPr lang="de-DE" sz="1100" b="0" i="1">
                                    <a:latin typeface="Cambria Math"/>
                                    <a:ea typeface="Cambria Math"/>
                                  </a:rPr>
                                  <m:t>+</m:t>
                                </m:r>
                                <m:sSub>
                                  <m:sSubPr>
                                    <m:ctrlPr>
                                      <a:rPr lang="de-DE" sz="1100" b="0" i="1">
                                        <a:latin typeface="Cambria Math" panose="02040503050406030204" pitchFamily="18" charset="0"/>
                                        <a:ea typeface="Cambria Math"/>
                                      </a:rPr>
                                    </m:ctrlPr>
                                  </m:sSubPr>
                                  <m:e>
                                    <m:r>
                                      <a:rPr lang="de-DE" sz="1100" b="0" i="1">
                                        <a:latin typeface="Cambria Math"/>
                                        <a:ea typeface="Cambria Math"/>
                                      </a:rPr>
                                      <m:t>𝑃</m:t>
                                    </m:r>
                                  </m:e>
                                  <m:sub>
                                    <m:r>
                                      <a:rPr lang="de-DE" sz="1100" b="0" i="1">
                                        <a:latin typeface="Cambria Math"/>
                                        <a:ea typeface="Cambria Math"/>
                                      </a:rPr>
                                      <m:t>𝑖</m:t>
                                    </m:r>
                                  </m:sub>
                                </m:sSub>
                              </m:num>
                              <m:den>
                                <m:r>
                                  <a:rPr lang="de-DE" sz="1100" b="0" i="1">
                                    <a:latin typeface="Cambria Math"/>
                                    <a:ea typeface="Cambria Math"/>
                                  </a:rPr>
                                  <m:t>2</m:t>
                                </m:r>
                              </m:den>
                            </m:f>
                          </m:e>
                        </m:d>
                      </m:e>
                    </m:nary>
                  </m:oMath>
                </m:oMathPara>
              </a14:m>
              <a:endParaRPr lang="de-DE" sz="1100"/>
            </a:p>
          </xdr:txBody>
        </xdr:sp>
      </mc:Choice>
      <mc:Fallback xmlns="">
        <xdr:sp macro="" textlink="">
          <xdr:nvSpPr>
            <xdr:cNvPr id="5" name="Textfeld 4"/>
            <xdr:cNvSpPr txBox="1"/>
          </xdr:nvSpPr>
          <xdr:spPr>
            <a:xfrm>
              <a:off x="571500" y="11913870"/>
              <a:ext cx="3307080" cy="568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𝑅𝑒𝑓𝑒𝑟𝑡𝑟𝑎𝑔=ℎ</a:t>
              </a:r>
              <a:r>
                <a:rPr lang="de-DE" sz="1100" b="0" i="0">
                  <a:latin typeface="Cambria Math"/>
                  <a:ea typeface="Cambria Math"/>
                </a:rPr>
                <a:t>∙∑_(𝑖=1)^𝑁▒〖[𝐹(𝑣_𝑖 )−𝐹(𝑣_(𝑖−1) )]∙((𝑃_(𝑖−1)+𝑃_𝑖)/2) 〗</a:t>
              </a:r>
              <a:endParaRPr lang="de-DE" sz="1100"/>
            </a:p>
          </xdr:txBody>
        </xdr:sp>
      </mc:Fallback>
    </mc:AlternateContent>
    <xdr:clientData/>
  </xdr:oneCellAnchor>
  <xdr:oneCellAnchor>
    <xdr:from>
      <xdr:col>1</xdr:col>
      <xdr:colOff>149134</xdr:colOff>
      <xdr:row>73</xdr:row>
      <xdr:rowOff>15240</xdr:rowOff>
    </xdr:from>
    <xdr:ext cx="2022566" cy="386709"/>
    <mc:AlternateContent xmlns:mc="http://schemas.openxmlformats.org/markup-compatibility/2006" xmlns:a14="http://schemas.microsoft.com/office/drawing/2010/main">
      <mc:Choice Requires="a14">
        <xdr:sp macro="" textlink="">
          <xdr:nvSpPr>
            <xdr:cNvPr id="6" name="Textfeld 5">
              <a:extLst>
                <a:ext uri="{FF2B5EF4-FFF2-40B4-BE49-F238E27FC236}">
                  <a16:creationId xmlns:a16="http://schemas.microsoft.com/office/drawing/2014/main" id="{00000000-0008-0000-0D00-000006000000}"/>
                </a:ext>
              </a:extLst>
            </xdr:cNvPr>
            <xdr:cNvSpPr txBox="1"/>
          </xdr:nvSpPr>
          <xdr:spPr>
            <a:xfrm>
              <a:off x="484414" y="13594080"/>
              <a:ext cx="2022566" cy="3867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i="1">
                            <a:latin typeface="Cambria Math" panose="02040503050406030204" pitchFamily="18" charset="0"/>
                          </a:rPr>
                        </m:ctrlPr>
                      </m:sSubPr>
                      <m:e>
                        <m:r>
                          <a:rPr lang="de-DE" sz="1100" b="0" i="1">
                            <a:latin typeface="Cambria Math"/>
                          </a:rPr>
                          <m:t>𝐹</m:t>
                        </m:r>
                      </m:e>
                      <m:sub>
                        <m:r>
                          <a:rPr lang="de-DE" sz="1100" b="0" i="1">
                            <a:latin typeface="Cambria Math"/>
                          </a:rPr>
                          <m:t>(</m:t>
                        </m:r>
                        <m:r>
                          <a:rPr lang="de-DE" sz="1100" b="0" i="1">
                            <a:latin typeface="Cambria Math"/>
                          </a:rPr>
                          <m:t>𝑣</m:t>
                        </m:r>
                        <m:r>
                          <a:rPr lang="de-DE" sz="1100" b="0" i="1">
                            <a:latin typeface="Cambria Math"/>
                          </a:rPr>
                          <m:t>)</m:t>
                        </m:r>
                      </m:sub>
                    </m:sSub>
                    <m:r>
                      <a:rPr lang="de-DE" sz="1100" b="0" i="1">
                        <a:latin typeface="Cambria Math"/>
                      </a:rPr>
                      <m:t>=1−</m:t>
                    </m:r>
                    <m:sSup>
                      <m:sSupPr>
                        <m:ctrlPr>
                          <a:rPr lang="de-DE" sz="1100" b="0" i="1">
                            <a:latin typeface="Cambria Math" panose="02040503050406030204" pitchFamily="18" charset="0"/>
                          </a:rPr>
                        </m:ctrlPr>
                      </m:sSupPr>
                      <m:e>
                        <m:r>
                          <a:rPr lang="de-DE" sz="1100" b="0" i="1">
                            <a:latin typeface="Cambria Math"/>
                          </a:rPr>
                          <m:t>𝑒</m:t>
                        </m:r>
                      </m:e>
                      <m:sup>
                        <m:d>
                          <m:dPr>
                            <m:ctrlPr>
                              <a:rPr lang="de-DE" sz="1100" b="0" i="1">
                                <a:latin typeface="Cambria Math" panose="02040503050406030204" pitchFamily="18" charset="0"/>
                              </a:rPr>
                            </m:ctrlPr>
                          </m:dPr>
                          <m:e>
                            <m:r>
                              <a:rPr lang="de-DE" sz="1100" b="0" i="1">
                                <a:latin typeface="Cambria Math"/>
                              </a:rPr>
                              <m:t>−</m:t>
                            </m:r>
                            <m:f>
                              <m:fPr>
                                <m:ctrlPr>
                                  <a:rPr lang="de-DE" sz="1100" b="0" i="1">
                                    <a:latin typeface="Cambria Math" panose="02040503050406030204" pitchFamily="18" charset="0"/>
                                  </a:rPr>
                                </m:ctrlPr>
                              </m:fPr>
                              <m:num>
                                <m:r>
                                  <a:rPr lang="de-DE" sz="1100" b="0" i="1">
                                    <a:latin typeface="Cambria Math"/>
                                    <a:ea typeface="Cambria Math"/>
                                  </a:rPr>
                                  <m:t>𝜋</m:t>
                                </m:r>
                              </m:num>
                              <m:den>
                                <m:r>
                                  <a:rPr lang="de-DE" sz="1100" b="0" i="1">
                                    <a:latin typeface="Cambria Math"/>
                                  </a:rPr>
                                  <m:t>4</m:t>
                                </m:r>
                              </m:den>
                            </m:f>
                            <m:r>
                              <a:rPr lang="de-DE" sz="1100" b="0" i="1">
                                <a:latin typeface="Cambria Math"/>
                                <a:ea typeface="Cambria Math"/>
                              </a:rPr>
                              <m:t>∙</m:t>
                            </m:r>
                            <m:d>
                              <m:dPr>
                                <m:ctrlPr>
                                  <a:rPr lang="de-DE" sz="1100" b="0" i="1">
                                    <a:latin typeface="Cambria Math" panose="02040503050406030204" pitchFamily="18" charset="0"/>
                                    <a:ea typeface="Cambria Math"/>
                                  </a:rPr>
                                </m:ctrlPr>
                              </m:dPr>
                              <m:e>
                                <m:f>
                                  <m:fPr>
                                    <m:ctrlPr>
                                      <a:rPr lang="de-DE" sz="1100" b="0" i="1">
                                        <a:latin typeface="Cambria Math" panose="02040503050406030204" pitchFamily="18" charset="0"/>
                                        <a:ea typeface="Cambria Math"/>
                                      </a:rPr>
                                    </m:ctrlPr>
                                  </m:fPr>
                                  <m:num>
                                    <m:r>
                                      <a:rPr lang="de-DE" sz="1100" b="0" i="1">
                                        <a:latin typeface="Cambria Math"/>
                                        <a:ea typeface="Cambria Math"/>
                                      </a:rPr>
                                      <m:t>𝑣</m:t>
                                    </m:r>
                                  </m:num>
                                  <m:den>
                                    <m:sSub>
                                      <m:sSubPr>
                                        <m:ctrlPr>
                                          <a:rPr lang="de-DE" sz="1100" b="0" i="1">
                                            <a:latin typeface="Cambria Math" panose="02040503050406030204" pitchFamily="18" charset="0"/>
                                            <a:ea typeface="Cambria Math"/>
                                          </a:rPr>
                                        </m:ctrlPr>
                                      </m:sSubPr>
                                      <m:e>
                                        <m:r>
                                          <a:rPr lang="de-DE" sz="1100" b="0" i="1">
                                            <a:latin typeface="Cambria Math"/>
                                            <a:ea typeface="Cambria Math"/>
                                          </a:rPr>
                                          <m:t>𝑣</m:t>
                                        </m:r>
                                      </m:e>
                                      <m:sub>
                                        <m:r>
                                          <a:rPr lang="de-DE" sz="1100" b="0" i="1">
                                            <a:latin typeface="Cambria Math"/>
                                            <a:ea typeface="Cambria Math"/>
                                          </a:rPr>
                                          <m:t>𝑚𝑖𝑡𝑡𝑒𝑙</m:t>
                                        </m:r>
                                      </m:sub>
                                    </m:sSub>
                                  </m:den>
                                </m:f>
                              </m:e>
                            </m:d>
                            <m:r>
                              <a:rPr lang="de-DE" sz="1100" b="0" i="1">
                                <a:latin typeface="Cambria Math"/>
                                <a:ea typeface="Cambria Math"/>
                              </a:rPr>
                              <m:t>²</m:t>
                            </m:r>
                          </m:e>
                        </m:d>
                      </m:sup>
                    </m:sSup>
                  </m:oMath>
                </m:oMathPara>
              </a14:m>
              <a:endParaRPr lang="de-DE" sz="1100"/>
            </a:p>
          </xdr:txBody>
        </xdr:sp>
      </mc:Choice>
      <mc:Fallback xmlns="">
        <xdr:sp macro="" textlink="">
          <xdr:nvSpPr>
            <xdr:cNvPr id="6" name="Textfeld 5"/>
            <xdr:cNvSpPr txBox="1"/>
          </xdr:nvSpPr>
          <xdr:spPr>
            <a:xfrm>
              <a:off x="484414" y="13594080"/>
              <a:ext cx="2022566" cy="3867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𝐹_((𝑣))=1−𝑒^((−</a:t>
              </a:r>
              <a:r>
                <a:rPr lang="de-DE" sz="1100" b="0" i="0">
                  <a:latin typeface="Cambria Math"/>
                  <a:ea typeface="Cambria Math"/>
                </a:rPr>
                <a:t>𝜋/</a:t>
              </a:r>
              <a:r>
                <a:rPr lang="de-DE" sz="1100" b="0" i="0">
                  <a:latin typeface="Cambria Math"/>
                </a:rPr>
                <a:t>4</a:t>
              </a:r>
              <a:r>
                <a:rPr lang="de-DE" sz="1100" b="0" i="0">
                  <a:latin typeface="Cambria Math"/>
                  <a:ea typeface="Cambria Math"/>
                </a:rPr>
                <a:t>∙(𝑣/𝑣_𝑚𝑖𝑡𝑡𝑒𝑙 )²) )</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3</xdr:col>
      <xdr:colOff>129540</xdr:colOff>
      <xdr:row>6</xdr:row>
      <xdr:rowOff>45720</xdr:rowOff>
    </xdr:from>
    <xdr:to>
      <xdr:col>3</xdr:col>
      <xdr:colOff>647700</xdr:colOff>
      <xdr:row>6</xdr:row>
      <xdr:rowOff>220980</xdr:rowOff>
    </xdr:to>
    <xdr:sp macro="" textlink="">
      <xdr:nvSpPr>
        <xdr:cNvPr id="2" name="Pfeil nach rechts 1">
          <a:extLst>
            <a:ext uri="{FF2B5EF4-FFF2-40B4-BE49-F238E27FC236}">
              <a16:creationId xmlns:a16="http://schemas.microsoft.com/office/drawing/2014/main" id="{00000000-0008-0000-0E00-000002000000}"/>
            </a:ext>
          </a:extLst>
        </xdr:cNvPr>
        <xdr:cNvSpPr/>
      </xdr:nvSpPr>
      <xdr:spPr>
        <a:xfrm>
          <a:off x="2811780" y="1165860"/>
          <a:ext cx="518160" cy="175260"/>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129540</xdr:colOff>
      <xdr:row>8</xdr:row>
      <xdr:rowOff>45720</xdr:rowOff>
    </xdr:from>
    <xdr:to>
      <xdr:col>3</xdr:col>
      <xdr:colOff>647700</xdr:colOff>
      <xdr:row>8</xdr:row>
      <xdr:rowOff>220980</xdr:rowOff>
    </xdr:to>
    <xdr:sp macro="" textlink="">
      <xdr:nvSpPr>
        <xdr:cNvPr id="3" name="Pfeil nach rechts 2">
          <a:extLst>
            <a:ext uri="{FF2B5EF4-FFF2-40B4-BE49-F238E27FC236}">
              <a16:creationId xmlns:a16="http://schemas.microsoft.com/office/drawing/2014/main" id="{00000000-0008-0000-0E00-000003000000}"/>
            </a:ext>
          </a:extLst>
        </xdr:cNvPr>
        <xdr:cNvSpPr/>
      </xdr:nvSpPr>
      <xdr:spPr>
        <a:xfrm>
          <a:off x="2811780" y="1569720"/>
          <a:ext cx="518160" cy="175260"/>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xdr:col>
      <xdr:colOff>22860</xdr:colOff>
      <xdr:row>17</xdr:row>
      <xdr:rowOff>15240</xdr:rowOff>
    </xdr:from>
    <xdr:ext cx="1889760" cy="456215"/>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E00-000004000000}"/>
                </a:ext>
              </a:extLst>
            </xdr:cNvPr>
            <xdr:cNvSpPr txBox="1"/>
          </xdr:nvSpPr>
          <xdr:spPr>
            <a:xfrm>
              <a:off x="762000" y="3848100"/>
              <a:ext cx="1889760" cy="456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a:t>A = </a:t>
              </a:r>
              <a14:m>
                <m:oMath xmlns:m="http://schemas.openxmlformats.org/officeDocument/2006/math">
                  <m:f>
                    <m:fPr>
                      <m:ctrlPr>
                        <a:rPr lang="de-DE" sz="1400" i="1">
                          <a:latin typeface="Cambria Math" panose="02040503050406030204" pitchFamily="18" charset="0"/>
                        </a:rPr>
                      </m:ctrlPr>
                    </m:fPr>
                    <m:num>
                      <m:sSub>
                        <m:sSubPr>
                          <m:ctrlPr>
                            <a:rPr lang="de-DE" sz="1400" i="1">
                              <a:latin typeface="Cambria Math" panose="02040503050406030204" pitchFamily="18" charset="0"/>
                            </a:rPr>
                          </m:ctrlPr>
                        </m:sSubPr>
                        <m:e>
                          <m:r>
                            <a:rPr lang="de-DE" sz="1400" b="0" i="1">
                              <a:latin typeface="Cambria Math"/>
                            </a:rPr>
                            <m:t>𝑣</m:t>
                          </m:r>
                        </m:e>
                        <m:sub>
                          <m:r>
                            <a:rPr lang="de-DE" sz="1400" b="0" i="1">
                              <a:latin typeface="Cambria Math"/>
                            </a:rPr>
                            <m:t>𝑚𝑖𝑡𝑡𝑒𝑙</m:t>
                          </m:r>
                        </m:sub>
                      </m:sSub>
                    </m:num>
                    <m:den>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𝐺𝑎𝑚𝑚𝑎</m:t>
                          </m:r>
                          <m:r>
                            <a:rPr lang="de-DE" sz="1400" b="0" i="1">
                              <a:latin typeface="Cambria Math"/>
                            </a:rPr>
                            <m:t> </m:t>
                          </m:r>
                          <m:r>
                            <m:rPr>
                              <m:sty m:val="p"/>
                            </m:rPr>
                            <a:rPr lang="de-DE" sz="1400" b="0" i="0">
                              <a:latin typeface="Cambria Math"/>
                            </a:rPr>
                            <m:t>ln</m:t>
                          </m:r>
                          <m:r>
                            <a:rPr lang="de-DE" sz="1400" b="0" i="1">
                              <a:latin typeface="Cambria Math"/>
                            </a:rPr>
                            <m:t>⁡(1+</m:t>
                          </m:r>
                          <m:f>
                            <m:fPr>
                              <m:ctrlPr>
                                <a:rPr lang="de-DE" sz="1400" b="0" i="1">
                                  <a:latin typeface="Cambria Math" panose="02040503050406030204" pitchFamily="18" charset="0"/>
                                </a:rPr>
                              </m:ctrlPr>
                            </m:fPr>
                            <m:num>
                              <m:r>
                                <a:rPr lang="de-DE" sz="1400" b="0" i="1">
                                  <a:latin typeface="Cambria Math"/>
                                </a:rPr>
                                <m:t>1</m:t>
                              </m:r>
                            </m:num>
                            <m:den>
                              <m:r>
                                <a:rPr lang="de-DE" sz="1400" b="0" i="1">
                                  <a:latin typeface="Cambria Math"/>
                                </a:rPr>
                                <m:t>𝑘</m:t>
                              </m:r>
                            </m:den>
                          </m:f>
                          <m:r>
                            <a:rPr lang="de-DE" sz="1400" b="0" i="1">
                              <a:latin typeface="Cambria Math"/>
                            </a:rPr>
                            <m:t>)</m:t>
                          </m:r>
                        </m:sup>
                      </m:sSup>
                    </m:den>
                  </m:f>
                </m:oMath>
              </a14:m>
              <a:endParaRPr lang="de-DE" sz="1100"/>
            </a:p>
          </xdr:txBody>
        </xdr:sp>
      </mc:Choice>
      <mc:Fallback xmlns="">
        <xdr:sp macro="" textlink="">
          <xdr:nvSpPr>
            <xdr:cNvPr id="4" name="Textfeld 3"/>
            <xdr:cNvSpPr txBox="1"/>
          </xdr:nvSpPr>
          <xdr:spPr>
            <a:xfrm>
              <a:off x="762000" y="3848100"/>
              <a:ext cx="1889760" cy="456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a:t>A = </a:t>
              </a:r>
              <a:r>
                <a:rPr lang="de-DE" sz="1400" b="0" i="0">
                  <a:latin typeface="Cambria Math"/>
                </a:rPr>
                <a:t>𝑣_𝑚𝑖𝑡𝑡𝑒𝑙/𝑒^(𝐺𝑎𝑚𝑚𝑎 ln⁡(1+1/𝑘)) </a:t>
              </a:r>
              <a:endParaRPr lang="de-DE" sz="1100"/>
            </a:p>
          </xdr:txBody>
        </xdr:sp>
      </mc:Fallback>
    </mc:AlternateContent>
    <xdr:clientData/>
  </xdr:oneCellAnchor>
  <xdr:oneCellAnchor>
    <xdr:from>
      <xdr:col>0</xdr:col>
      <xdr:colOff>670560</xdr:colOff>
      <xdr:row>20</xdr:row>
      <xdr:rowOff>45720</xdr:rowOff>
    </xdr:from>
    <xdr:ext cx="2065020" cy="403957"/>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E00-000005000000}"/>
                </a:ext>
              </a:extLst>
            </xdr:cNvPr>
            <xdr:cNvSpPr txBox="1"/>
          </xdr:nvSpPr>
          <xdr:spPr>
            <a:xfrm>
              <a:off x="670560" y="4427220"/>
              <a:ext cx="2065020" cy="403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a:t> </a:t>
              </a:r>
              <a14:m>
                <m:oMath xmlns:m="http://schemas.openxmlformats.org/officeDocument/2006/math">
                  <m:sSub>
                    <m:sSubPr>
                      <m:ctrlPr>
                        <a:rPr lang="de-DE" sz="1100" i="1">
                          <a:solidFill>
                            <a:schemeClr val="tx1"/>
                          </a:solidFill>
                          <a:effectLst/>
                          <a:latin typeface="Cambria Math" panose="02040503050406030204" pitchFamily="18" charset="0"/>
                          <a:ea typeface="+mn-ea"/>
                          <a:cs typeface="+mn-cs"/>
                        </a:rPr>
                      </m:ctrlPr>
                    </m:sSubPr>
                    <m:e>
                      <m:r>
                        <a:rPr lang="de-DE" sz="1100" b="0" i="1">
                          <a:solidFill>
                            <a:schemeClr val="tx1"/>
                          </a:solidFill>
                          <a:effectLst/>
                          <a:latin typeface="Cambria Math"/>
                          <a:ea typeface="+mn-ea"/>
                          <a:cs typeface="+mn-cs"/>
                        </a:rPr>
                        <m:t>𝑣</m:t>
                      </m:r>
                    </m:e>
                    <m:sub>
                      <m:r>
                        <a:rPr lang="de-DE" sz="1100" b="0" i="1">
                          <a:solidFill>
                            <a:schemeClr val="tx1"/>
                          </a:solidFill>
                          <a:effectLst/>
                          <a:latin typeface="Cambria Math"/>
                          <a:ea typeface="+mn-ea"/>
                          <a:cs typeface="+mn-cs"/>
                        </a:rPr>
                        <m:t>𝑚𝑖𝑡𝑡𝑒𝑙</m:t>
                      </m:r>
                    </m:sub>
                  </m:sSub>
                </m:oMath>
              </a14:m>
              <a:r>
                <a:rPr lang="de-DE" sz="1400"/>
                <a:t>= A*</a:t>
              </a:r>
              <a14:m>
                <m:oMath xmlns:m="http://schemas.openxmlformats.org/officeDocument/2006/math">
                  <m:sSup>
                    <m:sSupPr>
                      <m:ctrlPr>
                        <a:rPr lang="de-DE" sz="1400" b="0" i="1">
                          <a:latin typeface="Cambria Math" panose="02040503050406030204" pitchFamily="18" charset="0"/>
                        </a:rPr>
                      </m:ctrlPr>
                    </m:sSupPr>
                    <m:e>
                      <m:r>
                        <a:rPr lang="de-DE" sz="1400" b="0" i="1">
                          <a:latin typeface="Cambria Math"/>
                        </a:rPr>
                        <m:t>𝑒</m:t>
                      </m:r>
                    </m:e>
                    <m:sup>
                      <m:r>
                        <a:rPr lang="de-DE" sz="1400" b="0" i="1">
                          <a:latin typeface="Cambria Math"/>
                        </a:rPr>
                        <m:t>𝐺𝑎𝑚𝑚𝑎</m:t>
                      </m:r>
                      <m:func>
                        <m:funcPr>
                          <m:ctrlPr>
                            <a:rPr lang="de-DE" sz="1400" b="0" i="1">
                              <a:latin typeface="Cambria Math" panose="02040503050406030204" pitchFamily="18" charset="0"/>
                            </a:rPr>
                          </m:ctrlPr>
                        </m:funcPr>
                        <m:fName>
                          <m:r>
                            <m:rPr>
                              <m:sty m:val="p"/>
                            </m:rPr>
                            <a:rPr lang="de-DE" sz="1400" b="0" i="0">
                              <a:latin typeface="Cambria Math"/>
                            </a:rPr>
                            <m:t>ln</m:t>
                          </m:r>
                        </m:fName>
                        <m:e>
                          <m:d>
                            <m:dPr>
                              <m:ctrlPr>
                                <a:rPr lang="de-DE" sz="1400" b="0" i="1">
                                  <a:latin typeface="Cambria Math" panose="02040503050406030204" pitchFamily="18" charset="0"/>
                                </a:rPr>
                              </m:ctrlPr>
                            </m:dPr>
                            <m:e>
                              <m:r>
                                <a:rPr lang="de-DE" sz="1400" b="0" i="1">
                                  <a:latin typeface="Cambria Math"/>
                                </a:rPr>
                                <m:t>1+</m:t>
                              </m:r>
                              <m:f>
                                <m:fPr>
                                  <m:ctrlPr>
                                    <a:rPr lang="de-DE" sz="1400" b="0" i="1">
                                      <a:latin typeface="Cambria Math" panose="02040503050406030204" pitchFamily="18" charset="0"/>
                                    </a:rPr>
                                  </m:ctrlPr>
                                </m:fPr>
                                <m:num>
                                  <m:r>
                                    <a:rPr lang="de-DE" sz="1400" b="0" i="1">
                                      <a:latin typeface="Cambria Math"/>
                                    </a:rPr>
                                    <m:t>1</m:t>
                                  </m:r>
                                </m:num>
                                <m:den>
                                  <m:r>
                                    <a:rPr lang="de-DE" sz="1400" b="0" i="1">
                                      <a:latin typeface="Cambria Math"/>
                                    </a:rPr>
                                    <m:t>𝑘</m:t>
                                  </m:r>
                                </m:den>
                              </m:f>
                            </m:e>
                          </m:d>
                        </m:e>
                      </m:func>
                    </m:sup>
                  </m:sSup>
                </m:oMath>
              </a14:m>
              <a:endParaRPr lang="de-DE" sz="1100"/>
            </a:p>
          </xdr:txBody>
        </xdr:sp>
      </mc:Choice>
      <mc:Fallback xmlns="">
        <xdr:sp macro="" textlink="">
          <xdr:nvSpPr>
            <xdr:cNvPr id="5" name="Textfeld 4"/>
            <xdr:cNvSpPr txBox="1"/>
          </xdr:nvSpPr>
          <xdr:spPr>
            <a:xfrm>
              <a:off x="670560" y="4427220"/>
              <a:ext cx="2065020" cy="403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a:t> </a:t>
              </a:r>
              <a:r>
                <a:rPr lang="de-DE" sz="1100" b="0" i="0">
                  <a:solidFill>
                    <a:schemeClr val="tx1"/>
                  </a:solidFill>
                  <a:effectLst/>
                  <a:latin typeface="Cambria Math"/>
                  <a:ea typeface="+mn-ea"/>
                  <a:cs typeface="+mn-cs"/>
                </a:rPr>
                <a:t>𝑣_𝑚𝑖𝑡𝑡𝑒𝑙</a:t>
              </a:r>
              <a:r>
                <a:rPr lang="de-DE" sz="1400"/>
                <a:t>= A*</a:t>
              </a:r>
              <a:r>
                <a:rPr lang="de-DE" sz="1400" b="0" i="0">
                  <a:latin typeface="Cambria Math"/>
                </a:rPr>
                <a:t>𝑒^(𝐺𝑎𝑚𝑚𝑎 ln⁡(1+1/𝑘) )</a:t>
              </a:r>
              <a:endParaRPr lang="de-DE" sz="1100"/>
            </a:p>
          </xdr:txBody>
        </xdr:sp>
      </mc:Fallback>
    </mc:AlternateContent>
    <xdr:clientData/>
  </xdr:oneCellAnchor>
  <xdr:twoCellAnchor>
    <xdr:from>
      <xdr:col>6</xdr:col>
      <xdr:colOff>739140</xdr:colOff>
      <xdr:row>11</xdr:row>
      <xdr:rowOff>34290</xdr:rowOff>
    </xdr:from>
    <xdr:to>
      <xdr:col>12</xdr:col>
      <xdr:colOff>388620</xdr:colOff>
      <xdr:row>27</xdr:row>
      <xdr:rowOff>175260</xdr:rowOff>
    </xdr:to>
    <xdr:graphicFrame macro="">
      <xdr:nvGraphicFramePr>
        <xdr:cNvPr id="6" name="Diagramm 5">
          <a:extLst>
            <a:ext uri="{FF2B5EF4-FFF2-40B4-BE49-F238E27FC236}">
              <a16:creationId xmlns:a16="http://schemas.microsoft.com/office/drawing/2014/main" id="{00000000-0008-0000-0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Wellenform">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ind-macht-sinn.de/powercurv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0000"/>
  </sheetPr>
  <dimension ref="A2:O70"/>
  <sheetViews>
    <sheetView tabSelected="1" workbookViewId="0">
      <selection activeCell="C9" sqref="C9"/>
    </sheetView>
  </sheetViews>
  <sheetFormatPr baseColWidth="10" defaultRowHeight="14" x14ac:dyDescent="0.3"/>
  <cols>
    <col min="1" max="1" width="10.8984375" customWidth="1"/>
    <col min="2" max="2" width="11.3984375" customWidth="1"/>
    <col min="3" max="3" width="79.5" customWidth="1"/>
  </cols>
  <sheetData>
    <row r="2" spans="1:15" ht="26.6" customHeight="1" x14ac:dyDescent="0.3">
      <c r="A2" s="378"/>
      <c r="B2" s="379" t="s">
        <v>943</v>
      </c>
      <c r="C2" s="380"/>
      <c r="D2" s="381"/>
      <c r="G2" s="385" t="s">
        <v>451</v>
      </c>
    </row>
    <row r="3" spans="1:15" ht="17.600000000000001" customHeight="1" x14ac:dyDescent="0.4">
      <c r="A3" s="165" t="s">
        <v>23</v>
      </c>
      <c r="B3" s="166" t="s">
        <v>5</v>
      </c>
      <c r="C3" s="166"/>
      <c r="D3" s="163"/>
      <c r="G3" s="148" t="s">
        <v>415</v>
      </c>
      <c r="H3" s="148" t="s">
        <v>328</v>
      </c>
      <c r="I3" s="149" t="s">
        <v>416</v>
      </c>
      <c r="J3" s="80"/>
      <c r="K3" s="80"/>
      <c r="L3" s="80"/>
      <c r="M3" s="80"/>
      <c r="N3" s="80"/>
      <c r="O3" s="80"/>
    </row>
    <row r="4" spans="1:15" x14ac:dyDescent="0.3">
      <c r="A4" s="162"/>
      <c r="D4" s="163"/>
      <c r="G4" s="382" t="s">
        <v>24</v>
      </c>
      <c r="H4" s="56" t="s">
        <v>413</v>
      </c>
      <c r="I4" s="383" t="s">
        <v>29</v>
      </c>
    </row>
    <row r="5" spans="1:15" x14ac:dyDescent="0.3">
      <c r="A5" s="162"/>
      <c r="B5" s="376" t="s">
        <v>7</v>
      </c>
      <c r="D5" s="163"/>
      <c r="G5" s="382" t="s">
        <v>30</v>
      </c>
      <c r="H5" s="56" t="s">
        <v>20</v>
      </c>
      <c r="I5" s="383" t="s">
        <v>31</v>
      </c>
      <c r="K5" s="6"/>
    </row>
    <row r="6" spans="1:15" ht="17.75" customHeight="1" x14ac:dyDescent="0.3">
      <c r="A6" s="162"/>
      <c r="B6" s="56" t="s">
        <v>8</v>
      </c>
      <c r="C6" s="375" t="s">
        <v>9</v>
      </c>
      <c r="D6" s="163"/>
      <c r="G6" s="382" t="s">
        <v>245</v>
      </c>
      <c r="H6" s="384">
        <v>41060</v>
      </c>
      <c r="I6" s="383" t="s">
        <v>246</v>
      </c>
    </row>
    <row r="7" spans="1:15" ht="32.799999999999997" customHeight="1" x14ac:dyDescent="0.3">
      <c r="A7" s="162"/>
      <c r="B7" s="56" t="s">
        <v>900</v>
      </c>
      <c r="C7" s="375" t="s">
        <v>10</v>
      </c>
      <c r="D7" s="163"/>
      <c r="G7" s="382" t="s">
        <v>249</v>
      </c>
      <c r="H7" s="384">
        <v>41064</v>
      </c>
      <c r="I7" s="383" t="s">
        <v>250</v>
      </c>
    </row>
    <row r="8" spans="1:15" ht="20.95" customHeight="1" x14ac:dyDescent="0.3">
      <c r="A8" s="162"/>
      <c r="B8" s="377" t="s">
        <v>897</v>
      </c>
      <c r="C8" s="375" t="s">
        <v>11</v>
      </c>
      <c r="D8" s="163"/>
      <c r="G8" s="382" t="s">
        <v>252</v>
      </c>
      <c r="H8" s="384">
        <v>41100</v>
      </c>
      <c r="I8" s="383" t="s">
        <v>251</v>
      </c>
    </row>
    <row r="9" spans="1:15" ht="31.7" customHeight="1" x14ac:dyDescent="0.3">
      <c r="A9" s="162"/>
      <c r="B9" s="377" t="s">
        <v>898</v>
      </c>
      <c r="C9" s="375" t="s">
        <v>12</v>
      </c>
      <c r="D9" s="163"/>
      <c r="G9" s="382" t="s">
        <v>253</v>
      </c>
      <c r="H9" s="384">
        <v>41172</v>
      </c>
      <c r="I9" s="383" t="s">
        <v>254</v>
      </c>
    </row>
    <row r="10" spans="1:15" x14ac:dyDescent="0.3">
      <c r="A10" s="162"/>
      <c r="D10" s="163"/>
      <c r="G10" s="382" t="s">
        <v>257</v>
      </c>
      <c r="H10" s="384">
        <v>41179</v>
      </c>
      <c r="I10" s="383" t="s">
        <v>255</v>
      </c>
    </row>
    <row r="11" spans="1:15" ht="65.05" customHeight="1" x14ac:dyDescent="0.3">
      <c r="A11" s="386" t="s">
        <v>287</v>
      </c>
      <c r="B11" s="396" t="s">
        <v>899</v>
      </c>
      <c r="C11" s="396"/>
      <c r="D11" s="397"/>
      <c r="G11" s="382" t="s">
        <v>258</v>
      </c>
      <c r="H11" s="384">
        <v>41200</v>
      </c>
      <c r="I11" s="383" t="s">
        <v>259</v>
      </c>
    </row>
    <row r="12" spans="1:15" x14ac:dyDescent="0.3">
      <c r="G12" s="382" t="s">
        <v>265</v>
      </c>
      <c r="H12" s="384">
        <v>41214</v>
      </c>
      <c r="I12" s="383" t="s">
        <v>266</v>
      </c>
    </row>
    <row r="13" spans="1:15" x14ac:dyDescent="0.3">
      <c r="G13" s="382" t="s">
        <v>268</v>
      </c>
      <c r="H13" s="384">
        <v>41224</v>
      </c>
      <c r="I13" s="383" t="s">
        <v>269</v>
      </c>
    </row>
    <row r="14" spans="1:15" ht="27.55" customHeight="1" x14ac:dyDescent="0.3">
      <c r="A14" s="378"/>
      <c r="B14" s="379" t="s">
        <v>447</v>
      </c>
      <c r="C14" s="380"/>
      <c r="D14" s="381"/>
      <c r="G14" s="382" t="s">
        <v>270</v>
      </c>
      <c r="H14" s="384">
        <v>41312</v>
      </c>
      <c r="I14" s="383" t="s">
        <v>271</v>
      </c>
      <c r="J14" s="10"/>
      <c r="K14" s="10"/>
      <c r="L14" s="10"/>
    </row>
    <row r="15" spans="1:15" ht="18.3" x14ac:dyDescent="0.4">
      <c r="A15" s="165" t="s">
        <v>23</v>
      </c>
      <c r="B15" s="168" t="s">
        <v>6</v>
      </c>
      <c r="C15" s="166"/>
      <c r="D15" s="163"/>
      <c r="G15" s="382" t="s">
        <v>272</v>
      </c>
      <c r="H15" s="384">
        <v>41326</v>
      </c>
      <c r="I15" s="383" t="s">
        <v>273</v>
      </c>
      <c r="J15" s="10"/>
      <c r="K15" s="10"/>
    </row>
    <row r="16" spans="1:15" x14ac:dyDescent="0.3">
      <c r="A16" s="162"/>
      <c r="D16" s="163"/>
      <c r="G16" s="382" t="s">
        <v>275</v>
      </c>
      <c r="H16" s="384">
        <v>41364</v>
      </c>
      <c r="I16" s="383" t="s">
        <v>274</v>
      </c>
      <c r="J16" s="10"/>
      <c r="K16" s="10"/>
    </row>
    <row r="17" spans="1:11" x14ac:dyDescent="0.3">
      <c r="A17" s="162"/>
      <c r="B17" s="376" t="s">
        <v>13</v>
      </c>
      <c r="D17" s="163"/>
      <c r="G17" s="382" t="s">
        <v>276</v>
      </c>
      <c r="H17" s="384">
        <v>41442</v>
      </c>
      <c r="I17" s="383" t="s">
        <v>277</v>
      </c>
      <c r="J17" s="10"/>
      <c r="K17" s="10"/>
    </row>
    <row r="18" spans="1:11" ht="16.7" customHeight="1" x14ac:dyDescent="0.3">
      <c r="A18" s="162"/>
      <c r="B18" s="56" t="s">
        <v>8</v>
      </c>
      <c r="C18" s="374" t="s">
        <v>14</v>
      </c>
      <c r="D18" s="163"/>
      <c r="G18" s="382" t="s">
        <v>284</v>
      </c>
      <c r="H18" s="384">
        <v>41515</v>
      </c>
      <c r="I18" s="383" t="s">
        <v>288</v>
      </c>
      <c r="J18" s="10"/>
    </row>
    <row r="19" spans="1:11" ht="34.950000000000003" customHeight="1" x14ac:dyDescent="0.3">
      <c r="A19" s="162"/>
      <c r="B19" s="56" t="s">
        <v>900</v>
      </c>
      <c r="C19" s="374" t="s">
        <v>15</v>
      </c>
      <c r="D19" s="163"/>
      <c r="G19" s="382" t="s">
        <v>292</v>
      </c>
      <c r="H19" s="384">
        <v>41558</v>
      </c>
      <c r="I19" s="383" t="s">
        <v>293</v>
      </c>
      <c r="J19" s="10"/>
    </row>
    <row r="20" spans="1:11" ht="18.3" customHeight="1" x14ac:dyDescent="0.3">
      <c r="A20" s="162"/>
      <c r="B20" s="377" t="s">
        <v>897</v>
      </c>
      <c r="C20" s="374" t="s">
        <v>16</v>
      </c>
      <c r="D20" s="163"/>
      <c r="G20" s="382" t="s">
        <v>297</v>
      </c>
      <c r="H20" s="384">
        <v>41675</v>
      </c>
      <c r="I20" s="383" t="s">
        <v>298</v>
      </c>
    </row>
    <row r="21" spans="1:11" ht="31.2" customHeight="1" x14ac:dyDescent="0.3">
      <c r="A21" s="162"/>
      <c r="B21" s="377" t="s">
        <v>898</v>
      </c>
      <c r="C21" s="374" t="s">
        <v>452</v>
      </c>
      <c r="D21" s="163"/>
      <c r="G21" s="382" t="s">
        <v>299</v>
      </c>
      <c r="H21" s="384">
        <v>41808</v>
      </c>
      <c r="I21" s="383" t="s">
        <v>305</v>
      </c>
    </row>
    <row r="22" spans="1:11" x14ac:dyDescent="0.3">
      <c r="A22" s="169"/>
      <c r="B22" s="152"/>
      <c r="C22" s="152"/>
      <c r="D22" s="167"/>
      <c r="G22" s="382" t="s">
        <v>309</v>
      </c>
      <c r="H22" s="384">
        <v>42027</v>
      </c>
      <c r="I22" s="383" t="s">
        <v>310</v>
      </c>
    </row>
    <row r="23" spans="1:11" x14ac:dyDescent="0.3">
      <c r="B23" s="147" t="s">
        <v>25</v>
      </c>
      <c r="C23" s="146" t="s">
        <v>894</v>
      </c>
      <c r="G23" s="382" t="s">
        <v>318</v>
      </c>
      <c r="H23" s="384">
        <v>42037</v>
      </c>
      <c r="I23" s="383" t="s">
        <v>319</v>
      </c>
    </row>
    <row r="24" spans="1:11" x14ac:dyDescent="0.3">
      <c r="G24" s="382" t="s">
        <v>320</v>
      </c>
      <c r="H24" s="384">
        <v>42146</v>
      </c>
      <c r="I24" s="383" t="s">
        <v>321</v>
      </c>
    </row>
    <row r="25" spans="1:11" x14ac:dyDescent="0.3">
      <c r="A25" s="7"/>
      <c r="G25" s="382" t="s">
        <v>326</v>
      </c>
      <c r="H25" s="384">
        <v>42165</v>
      </c>
      <c r="I25" s="383" t="s">
        <v>327</v>
      </c>
    </row>
    <row r="26" spans="1:11" x14ac:dyDescent="0.3">
      <c r="G26" s="382" t="s">
        <v>331</v>
      </c>
      <c r="H26" s="384">
        <v>42261</v>
      </c>
      <c r="I26" s="383" t="s">
        <v>332</v>
      </c>
    </row>
    <row r="27" spans="1:11" x14ac:dyDescent="0.3">
      <c r="G27" s="382" t="s">
        <v>333</v>
      </c>
      <c r="H27" s="384">
        <v>42271</v>
      </c>
      <c r="I27" s="383" t="s">
        <v>336</v>
      </c>
    </row>
    <row r="28" spans="1:11" x14ac:dyDescent="0.3">
      <c r="G28" s="382" t="s">
        <v>341</v>
      </c>
      <c r="H28" s="384">
        <v>42289</v>
      </c>
      <c r="I28" s="383" t="s">
        <v>346</v>
      </c>
    </row>
    <row r="29" spans="1:11" x14ac:dyDescent="0.3">
      <c r="G29" s="382" t="s">
        <v>367</v>
      </c>
      <c r="H29" s="384">
        <v>42305</v>
      </c>
      <c r="I29" s="383" t="s">
        <v>368</v>
      </c>
    </row>
    <row r="30" spans="1:11" x14ac:dyDescent="0.3">
      <c r="G30" s="382" t="s">
        <v>411</v>
      </c>
      <c r="H30" s="384">
        <v>42325</v>
      </c>
      <c r="I30" s="383" t="s">
        <v>412</v>
      </c>
    </row>
    <row r="31" spans="1:11" x14ac:dyDescent="0.3">
      <c r="G31" s="382" t="s">
        <v>437</v>
      </c>
      <c r="H31" s="384">
        <v>42333</v>
      </c>
      <c r="I31" s="383" t="s">
        <v>438</v>
      </c>
    </row>
    <row r="32" spans="1:11" x14ac:dyDescent="0.3">
      <c r="G32" s="382" t="s">
        <v>440</v>
      </c>
      <c r="H32" s="384">
        <v>42345</v>
      </c>
      <c r="I32" s="383" t="s">
        <v>439</v>
      </c>
    </row>
    <row r="33" spans="7:9" x14ac:dyDescent="0.3">
      <c r="G33" s="382" t="s">
        <v>445</v>
      </c>
      <c r="H33" s="384">
        <v>42474</v>
      </c>
      <c r="I33" s="383" t="s">
        <v>446</v>
      </c>
    </row>
    <row r="34" spans="7:9" x14ac:dyDescent="0.3">
      <c r="G34" s="382" t="s">
        <v>448</v>
      </c>
      <c r="H34" s="384">
        <v>42372</v>
      </c>
      <c r="I34" s="383" t="s">
        <v>449</v>
      </c>
    </row>
    <row r="35" spans="7:9" x14ac:dyDescent="0.3">
      <c r="G35" s="382" t="s">
        <v>450</v>
      </c>
      <c r="H35" s="384">
        <v>42495</v>
      </c>
      <c r="I35" s="383" t="s">
        <v>522</v>
      </c>
    </row>
    <row r="36" spans="7:9" x14ac:dyDescent="0.3">
      <c r="G36" s="382" t="s">
        <v>531</v>
      </c>
      <c r="H36" s="384">
        <v>42580</v>
      </c>
      <c r="I36" s="383" t="s">
        <v>527</v>
      </c>
    </row>
    <row r="37" spans="7:9" x14ac:dyDescent="0.3">
      <c r="G37" s="382" t="s">
        <v>532</v>
      </c>
      <c r="H37" s="384">
        <v>42622</v>
      </c>
      <c r="I37" s="383" t="s">
        <v>590</v>
      </c>
    </row>
    <row r="38" spans="7:9" x14ac:dyDescent="0.3">
      <c r="G38" s="382" t="s">
        <v>621</v>
      </c>
      <c r="H38" s="384">
        <v>42632</v>
      </c>
      <c r="I38" s="383" t="s">
        <v>622</v>
      </c>
    </row>
    <row r="39" spans="7:9" x14ac:dyDescent="0.3">
      <c r="G39" s="382" t="s">
        <v>628</v>
      </c>
      <c r="H39" s="384">
        <v>42643</v>
      </c>
      <c r="I39" s="383" t="s">
        <v>632</v>
      </c>
    </row>
    <row r="40" spans="7:9" x14ac:dyDescent="0.3">
      <c r="G40" s="382" t="s">
        <v>640</v>
      </c>
      <c r="H40" s="384">
        <v>42670</v>
      </c>
      <c r="I40" s="383" t="s">
        <v>641</v>
      </c>
    </row>
    <row r="41" spans="7:9" x14ac:dyDescent="0.3">
      <c r="G41" s="382" t="s">
        <v>645</v>
      </c>
      <c r="H41" s="384">
        <v>42502</v>
      </c>
      <c r="I41" s="383" t="s">
        <v>646</v>
      </c>
    </row>
    <row r="42" spans="7:9" x14ac:dyDescent="0.3">
      <c r="G42" s="382" t="s">
        <v>686</v>
      </c>
      <c r="H42" s="384">
        <v>43129</v>
      </c>
      <c r="I42" s="383" t="s">
        <v>687</v>
      </c>
    </row>
    <row r="43" spans="7:9" x14ac:dyDescent="0.3">
      <c r="G43" s="382" t="s">
        <v>693</v>
      </c>
      <c r="H43" s="384">
        <v>43955</v>
      </c>
      <c r="I43" s="88"/>
    </row>
    <row r="44" spans="7:9" x14ac:dyDescent="0.3">
      <c r="G44" s="382" t="s">
        <v>895</v>
      </c>
      <c r="H44" s="384">
        <v>45013</v>
      </c>
      <c r="I44" s="383" t="s">
        <v>896</v>
      </c>
    </row>
    <row r="70" spans="2:13" ht="15.6" x14ac:dyDescent="0.35">
      <c r="B70" s="2"/>
      <c r="H70" s="2"/>
      <c r="M70" s="2"/>
    </row>
  </sheetData>
  <mergeCells count="1">
    <mergeCell ref="B11:D11"/>
  </mergeCells>
  <phoneticPr fontId="0" type="noConversion"/>
  <hyperlinks>
    <hyperlink ref="C23" r:id="rId1" xr:uid="{00000000-0004-0000-0100-000000000000}"/>
  </hyperlinks>
  <pageMargins left="0.7" right="0.7" top="0.78740157499999996" bottom="0.78740157499999996" header="0.3" footer="0.3"/>
  <pageSetup paperSize="9" orientation="portrait" r:id="rId2"/>
  <ignoredErrors>
    <ignoredError sqref="G13:G15 G17 G23:G24 G26:G34"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theme="8" tint="0.39997558519241921"/>
  </sheetPr>
  <dimension ref="A1:BK102"/>
  <sheetViews>
    <sheetView topLeftCell="V1" workbookViewId="0">
      <selection activeCell="AZ5" sqref="AZ5"/>
    </sheetView>
  </sheetViews>
  <sheetFormatPr baseColWidth="10" defaultRowHeight="14" x14ac:dyDescent="0.3"/>
  <cols>
    <col min="1" max="1" width="9.59765625" customWidth="1"/>
    <col min="2" max="2" width="5" customWidth="1"/>
    <col min="3" max="4" width="6.296875" customWidth="1"/>
    <col min="5" max="5" width="5.69921875" customWidth="1"/>
    <col min="6" max="6" width="4.296875" customWidth="1"/>
    <col min="7" max="7" width="5.296875" customWidth="1"/>
    <col min="8" max="8" width="5.69921875" customWidth="1"/>
    <col min="9" max="9" width="7.59765625" customWidth="1"/>
    <col min="10" max="10" width="7.296875" customWidth="1"/>
    <col min="11" max="11" width="4.296875" customWidth="1"/>
    <col min="12" max="12" width="5.296875" customWidth="1"/>
    <col min="13" max="13" width="6.296875" customWidth="1"/>
    <col min="14" max="14" width="7.59765625" customWidth="1"/>
    <col min="15" max="15" width="7.296875" customWidth="1"/>
    <col min="16" max="16" width="3.296875" customWidth="1"/>
    <col min="17" max="17" width="5.59765625" customWidth="1"/>
    <col min="18" max="18" width="6.296875" customWidth="1"/>
    <col min="19" max="19" width="7" customWidth="1"/>
    <col min="20" max="20" width="7.09765625" customWidth="1"/>
    <col min="21" max="21" width="3.296875" customWidth="1"/>
    <col min="22" max="22" width="5.59765625" customWidth="1"/>
    <col min="23" max="23" width="6.296875" customWidth="1"/>
    <col min="24" max="24" width="6.59765625" customWidth="1"/>
    <col min="25" max="25" width="7" customWidth="1"/>
    <col min="26" max="26" width="3.69921875" customWidth="1"/>
    <col min="27" max="27" width="5.296875" customWidth="1"/>
    <col min="28" max="28" width="6.09765625" customWidth="1"/>
    <col min="29" max="29" width="6.59765625" customWidth="1"/>
    <col min="30" max="30" width="7" customWidth="1"/>
    <col min="31" max="31" width="3.69921875" customWidth="1"/>
    <col min="32" max="32" width="5.09765625" customWidth="1"/>
    <col min="33" max="33" width="5.59765625" customWidth="1"/>
    <col min="34" max="35" width="6.69921875" customWidth="1"/>
    <col min="36" max="36" width="4.296875" customWidth="1"/>
    <col min="37" max="37" width="5" customWidth="1"/>
    <col min="38" max="38" width="6" customWidth="1"/>
    <col min="39" max="40" width="6.69921875" customWidth="1"/>
    <col min="41" max="41" width="4.296875" customWidth="1"/>
    <col min="42" max="42" width="5" customWidth="1"/>
    <col min="43" max="43" width="6" customWidth="1"/>
    <col min="44" max="45" width="6.69921875" customWidth="1"/>
    <col min="46" max="46" width="4.296875" customWidth="1"/>
    <col min="47" max="47" width="5" customWidth="1"/>
    <col min="48" max="48" width="6" customWidth="1"/>
    <col min="49" max="50" width="6.69921875" customWidth="1"/>
    <col min="51" max="51" width="3.8984375" customWidth="1"/>
  </cols>
  <sheetData>
    <row r="1" spans="2:63" ht="15.6" x14ac:dyDescent="0.3">
      <c r="B1" s="2" t="s">
        <v>4</v>
      </c>
      <c r="G1" s="2" t="s">
        <v>596</v>
      </c>
      <c r="L1" s="2" t="s">
        <v>597</v>
      </c>
      <c r="Q1" s="2" t="s">
        <v>308</v>
      </c>
      <c r="V1" s="2" t="s">
        <v>591</v>
      </c>
      <c r="AA1" s="2" t="s">
        <v>267</v>
      </c>
      <c r="AF1" s="2" t="s">
        <v>624</v>
      </c>
      <c r="AK1" s="2" t="s">
        <v>625</v>
      </c>
      <c r="AP1" s="2" t="s">
        <v>647</v>
      </c>
      <c r="AU1" s="2" t="s">
        <v>660</v>
      </c>
    </row>
    <row r="2" spans="2:63" s="9" customFormat="1" ht="12.4" x14ac:dyDescent="0.3">
      <c r="B2" s="9" t="s">
        <v>18</v>
      </c>
      <c r="G2" s="9" t="s">
        <v>18</v>
      </c>
      <c r="L2" s="9" t="s">
        <v>18</v>
      </c>
      <c r="Q2" s="9" t="s">
        <v>18</v>
      </c>
      <c r="V2" s="9" t="s">
        <v>18</v>
      </c>
      <c r="AA2" s="9" t="s">
        <v>18</v>
      </c>
      <c r="AF2" s="9" t="s">
        <v>18</v>
      </c>
      <c r="AK2" s="9" t="s">
        <v>18</v>
      </c>
      <c r="AP2" s="9" t="s">
        <v>18</v>
      </c>
      <c r="AS2" s="372" t="s">
        <v>883</v>
      </c>
      <c r="AU2" s="9" t="s">
        <v>18</v>
      </c>
      <c r="AX2" s="372" t="s">
        <v>883</v>
      </c>
    </row>
    <row r="3" spans="2:63" ht="9" customHeight="1" x14ac:dyDescent="0.3">
      <c r="W3" s="70"/>
      <c r="AB3" s="70"/>
      <c r="AG3" s="70"/>
      <c r="AL3" s="70"/>
      <c r="AQ3" s="70"/>
      <c r="AV3" s="70"/>
    </row>
    <row r="4" spans="2:63" s="5" customFormat="1" ht="30.65" customHeight="1" thickBot="1" x14ac:dyDescent="0.35">
      <c r="B4" s="266" t="s">
        <v>575</v>
      </c>
      <c r="C4" s="267" t="s">
        <v>576</v>
      </c>
      <c r="D4" s="294" t="s">
        <v>551</v>
      </c>
      <c r="E4" s="294" t="s">
        <v>552</v>
      </c>
      <c r="G4" s="266" t="s">
        <v>575</v>
      </c>
      <c r="H4" s="267" t="s">
        <v>576</v>
      </c>
      <c r="I4" s="294" t="s">
        <v>551</v>
      </c>
      <c r="J4" s="294" t="s">
        <v>552</v>
      </c>
      <c r="L4" s="266" t="s">
        <v>575</v>
      </c>
      <c r="M4" s="267" t="s">
        <v>576</v>
      </c>
      <c r="N4" s="294" t="s">
        <v>551</v>
      </c>
      <c r="O4" s="294" t="s">
        <v>552</v>
      </c>
      <c r="Q4" s="266" t="s">
        <v>575</v>
      </c>
      <c r="R4" s="267" t="s">
        <v>576</v>
      </c>
      <c r="S4" s="294" t="s">
        <v>551</v>
      </c>
      <c r="T4" s="294" t="s">
        <v>552</v>
      </c>
      <c r="V4" s="266" t="s">
        <v>575</v>
      </c>
      <c r="W4" s="267" t="s">
        <v>576</v>
      </c>
      <c r="X4" s="294" t="s">
        <v>551</v>
      </c>
      <c r="Y4" s="294" t="s">
        <v>552</v>
      </c>
      <c r="AA4" s="266" t="s">
        <v>575</v>
      </c>
      <c r="AB4" s="267" t="s">
        <v>576</v>
      </c>
      <c r="AC4" s="294" t="s">
        <v>551</v>
      </c>
      <c r="AD4" s="294" t="s">
        <v>552</v>
      </c>
      <c r="AF4" s="266" t="s">
        <v>575</v>
      </c>
      <c r="AG4" s="267" t="s">
        <v>576</v>
      </c>
      <c r="AH4" s="294" t="s">
        <v>551</v>
      </c>
      <c r="AI4" s="294" t="s">
        <v>552</v>
      </c>
      <c r="AK4" s="266" t="s">
        <v>575</v>
      </c>
      <c r="AL4" s="267" t="s">
        <v>576</v>
      </c>
      <c r="AM4" s="294" t="s">
        <v>551</v>
      </c>
      <c r="AN4" s="294" t="s">
        <v>552</v>
      </c>
      <c r="AP4" s="266" t="s">
        <v>575</v>
      </c>
      <c r="AQ4" s="267" t="s">
        <v>576</v>
      </c>
      <c r="AR4" s="294" t="s">
        <v>551</v>
      </c>
      <c r="AS4" s="294" t="s">
        <v>552</v>
      </c>
      <c r="AU4" s="266" t="s">
        <v>575</v>
      </c>
      <c r="AV4" s="267" t="s">
        <v>576</v>
      </c>
      <c r="AW4" s="294" t="s">
        <v>551</v>
      </c>
      <c r="AX4" s="294" t="s">
        <v>552</v>
      </c>
      <c r="BE4" s="270"/>
      <c r="BF4" s="270"/>
      <c r="BG4" s="270"/>
      <c r="BH4" s="270"/>
      <c r="BI4" s="270"/>
      <c r="BJ4" s="270"/>
      <c r="BK4" s="270"/>
    </row>
    <row r="5" spans="2:63" x14ac:dyDescent="0.3">
      <c r="B5" s="69">
        <v>3</v>
      </c>
      <c r="C5" s="67">
        <v>66</v>
      </c>
      <c r="D5" s="67">
        <v>0.39800000000000002</v>
      </c>
      <c r="E5" s="67">
        <v>0.878</v>
      </c>
      <c r="G5" s="69">
        <v>3</v>
      </c>
      <c r="H5" s="67">
        <v>64</v>
      </c>
      <c r="I5" s="67">
        <v>0.38600000000000001</v>
      </c>
      <c r="J5" s="67">
        <v>0.878</v>
      </c>
      <c r="L5" s="69">
        <v>3</v>
      </c>
      <c r="M5" s="67">
        <v>64</v>
      </c>
      <c r="N5" s="67">
        <v>0.38600000000000001</v>
      </c>
      <c r="O5" s="67">
        <v>0.878</v>
      </c>
      <c r="Q5" s="69">
        <v>3</v>
      </c>
      <c r="R5" s="67">
        <v>42</v>
      </c>
      <c r="S5" s="67">
        <v>0.191</v>
      </c>
      <c r="T5" s="67">
        <v>0.77500000000000002</v>
      </c>
      <c r="V5" s="69">
        <v>3</v>
      </c>
      <c r="W5" s="67">
        <v>43</v>
      </c>
      <c r="X5" s="67">
        <v>0.19600000000000001</v>
      </c>
      <c r="Y5" s="67">
        <v>0.77500000000000002</v>
      </c>
      <c r="AA5" s="69">
        <v>3</v>
      </c>
      <c r="AB5" s="67">
        <v>0</v>
      </c>
      <c r="AC5" s="67"/>
      <c r="AD5" s="67">
        <v>0</v>
      </c>
      <c r="AF5" s="69">
        <v>3</v>
      </c>
      <c r="AG5" s="67">
        <v>43</v>
      </c>
      <c r="AH5" s="67">
        <v>0.19600000000000001</v>
      </c>
      <c r="AI5" s="67">
        <v>0.77500000000000002</v>
      </c>
      <c r="AK5" s="69">
        <v>3</v>
      </c>
      <c r="AL5" s="67">
        <v>55</v>
      </c>
      <c r="AM5" s="67">
        <v>0.21</v>
      </c>
      <c r="AN5" s="67">
        <v>0.86299999999999999</v>
      </c>
      <c r="AP5" s="69">
        <v>3</v>
      </c>
      <c r="AQ5" s="67">
        <v>30.9</v>
      </c>
      <c r="AR5" s="67">
        <v>0.14099999999999999</v>
      </c>
      <c r="AS5" s="67">
        <v>0.82899999999999996</v>
      </c>
      <c r="AU5" s="69">
        <v>3</v>
      </c>
      <c r="AV5" s="67">
        <v>40</v>
      </c>
      <c r="AW5" s="67">
        <v>0.153</v>
      </c>
      <c r="AX5" s="67">
        <v>0.80600000000000005</v>
      </c>
      <c r="AZ5" s="373"/>
      <c r="BD5" t="s">
        <v>827</v>
      </c>
    </row>
    <row r="6" spans="2:63" x14ac:dyDescent="0.3">
      <c r="B6" s="69">
        <v>4</v>
      </c>
      <c r="C6" s="67">
        <v>171</v>
      </c>
      <c r="D6" s="67">
        <v>0.435</v>
      </c>
      <c r="E6" s="67">
        <v>0.88500000000000001</v>
      </c>
      <c r="G6" s="69">
        <v>4</v>
      </c>
      <c r="H6" s="67">
        <v>169</v>
      </c>
      <c r="I6" s="67">
        <v>0.43</v>
      </c>
      <c r="J6" s="67">
        <v>0.88</v>
      </c>
      <c r="L6" s="69">
        <v>4</v>
      </c>
      <c r="M6" s="67">
        <v>169</v>
      </c>
      <c r="N6" s="67">
        <v>0.43</v>
      </c>
      <c r="O6" s="67">
        <v>0.88</v>
      </c>
      <c r="Q6" s="69">
        <v>4</v>
      </c>
      <c r="R6" s="67">
        <v>180</v>
      </c>
      <c r="S6" s="67">
        <v>0.34599999999999997</v>
      </c>
      <c r="T6" s="67">
        <v>0.78700000000000003</v>
      </c>
      <c r="V6" s="69">
        <v>4</v>
      </c>
      <c r="W6" s="67">
        <v>184</v>
      </c>
      <c r="X6" s="67">
        <v>0.35399999999999998</v>
      </c>
      <c r="Y6" s="67">
        <v>0.78700000000000003</v>
      </c>
      <c r="AA6" s="69">
        <v>4</v>
      </c>
      <c r="AB6" s="67">
        <v>174</v>
      </c>
      <c r="AC6" s="67">
        <v>0.39200000000000002</v>
      </c>
      <c r="AD6" s="67">
        <v>0.88100000000000001</v>
      </c>
      <c r="AF6" s="69">
        <v>4</v>
      </c>
      <c r="AG6" s="67">
        <v>184</v>
      </c>
      <c r="AH6" s="67">
        <v>0.35399999999999998</v>
      </c>
      <c r="AI6" s="67">
        <v>0.78700000000000003</v>
      </c>
      <c r="AK6" s="69">
        <v>4</v>
      </c>
      <c r="AL6" s="67">
        <v>239</v>
      </c>
      <c r="AM6" s="67">
        <v>0.38500000000000001</v>
      </c>
      <c r="AN6" s="67">
        <v>0.86299999999999999</v>
      </c>
      <c r="AP6" s="69">
        <v>4</v>
      </c>
      <c r="AQ6" s="67">
        <v>195.2</v>
      </c>
      <c r="AR6" s="67">
        <v>0.375</v>
      </c>
      <c r="AS6" s="67">
        <v>0.82899999999999996</v>
      </c>
      <c r="AU6" s="69">
        <v>4</v>
      </c>
      <c r="AV6" s="67">
        <v>245</v>
      </c>
      <c r="AW6" s="67">
        <v>0.39500000000000002</v>
      </c>
      <c r="AX6" s="67">
        <v>0.80600000000000005</v>
      </c>
      <c r="BC6" s="57"/>
    </row>
    <row r="7" spans="2:63" x14ac:dyDescent="0.3">
      <c r="B7" s="69">
        <v>5</v>
      </c>
      <c r="C7" s="67">
        <v>352</v>
      </c>
      <c r="D7" s="67">
        <v>0.45800000000000002</v>
      </c>
      <c r="E7" s="67">
        <v>0.88100000000000001</v>
      </c>
      <c r="G7" s="69">
        <v>5</v>
      </c>
      <c r="H7" s="67">
        <v>350</v>
      </c>
      <c r="I7" s="67">
        <v>0.45600000000000002</v>
      </c>
      <c r="J7" s="67">
        <v>0.88100000000000001</v>
      </c>
      <c r="L7" s="69">
        <v>5</v>
      </c>
      <c r="M7" s="67">
        <v>350</v>
      </c>
      <c r="N7" s="67">
        <v>0.45600000000000002</v>
      </c>
      <c r="O7" s="67">
        <v>0.88100000000000001</v>
      </c>
      <c r="Q7" s="69">
        <v>5</v>
      </c>
      <c r="R7" s="67">
        <v>412</v>
      </c>
      <c r="S7" s="67">
        <v>0.40500000000000003</v>
      </c>
      <c r="T7" s="67">
        <v>0.81899999999999995</v>
      </c>
      <c r="V7" s="69">
        <v>5</v>
      </c>
      <c r="W7" s="67">
        <v>421</v>
      </c>
      <c r="X7" s="67">
        <v>0.41399999999999998</v>
      </c>
      <c r="Y7" s="67">
        <v>0.81799999999999995</v>
      </c>
      <c r="AA7" s="69">
        <v>5</v>
      </c>
      <c r="AB7" s="67">
        <v>379</v>
      </c>
      <c r="AC7" s="67">
        <v>0.438</v>
      </c>
      <c r="AD7" s="67">
        <v>0.875</v>
      </c>
      <c r="AF7" s="69">
        <v>5</v>
      </c>
      <c r="AG7" s="67">
        <v>421</v>
      </c>
      <c r="AH7" s="67">
        <v>0.41399999999999998</v>
      </c>
      <c r="AI7" s="67">
        <v>0.81899999999999995</v>
      </c>
      <c r="AK7" s="69">
        <v>5</v>
      </c>
      <c r="AL7" s="67">
        <v>549</v>
      </c>
      <c r="AM7" s="67">
        <v>0.45300000000000001</v>
      </c>
      <c r="AN7" s="67">
        <v>0.86299999999999999</v>
      </c>
      <c r="AP7" s="69">
        <v>5</v>
      </c>
      <c r="AQ7" s="67">
        <v>453.4</v>
      </c>
      <c r="AR7" s="67">
        <v>0.44600000000000001</v>
      </c>
      <c r="AS7" s="67">
        <v>0.82899999999999996</v>
      </c>
      <c r="AU7" s="69">
        <v>5</v>
      </c>
      <c r="AV7" s="67">
        <v>556</v>
      </c>
      <c r="AW7" s="67">
        <v>0.45900000000000002</v>
      </c>
      <c r="AX7" s="67">
        <v>0.80600000000000005</v>
      </c>
      <c r="BA7" s="57"/>
      <c r="BC7" s="57"/>
      <c r="BG7" s="77"/>
      <c r="BH7" s="77"/>
      <c r="BI7" s="77"/>
      <c r="BJ7" s="77"/>
      <c r="BK7" s="77"/>
    </row>
    <row r="8" spans="2:63" x14ac:dyDescent="0.3">
      <c r="B8" s="69">
        <v>6</v>
      </c>
      <c r="C8" s="67">
        <v>623</v>
      </c>
      <c r="D8" s="67">
        <v>0.47</v>
      </c>
      <c r="E8" s="67">
        <v>0.88100000000000001</v>
      </c>
      <c r="G8" s="69">
        <v>6</v>
      </c>
      <c r="H8" s="67">
        <v>623</v>
      </c>
      <c r="I8" s="67">
        <v>0.47</v>
      </c>
      <c r="J8" s="67">
        <v>0.88100000000000001</v>
      </c>
      <c r="L8" s="69">
        <v>6</v>
      </c>
      <c r="M8" s="67">
        <v>623</v>
      </c>
      <c r="N8" s="67">
        <v>0.47</v>
      </c>
      <c r="O8" s="67">
        <v>0.88100000000000001</v>
      </c>
      <c r="Q8" s="69">
        <v>6</v>
      </c>
      <c r="R8" s="67">
        <v>760</v>
      </c>
      <c r="S8" s="67">
        <v>0.433</v>
      </c>
      <c r="T8" s="67">
        <v>0.82299999999999995</v>
      </c>
      <c r="V8" s="69">
        <v>6</v>
      </c>
      <c r="W8" s="67">
        <v>778</v>
      </c>
      <c r="X8" s="67">
        <v>0.443</v>
      </c>
      <c r="Y8" s="67">
        <v>0.82099999999999995</v>
      </c>
      <c r="AA8" s="69">
        <v>6</v>
      </c>
      <c r="AB8" s="67">
        <v>686</v>
      </c>
      <c r="AC8" s="67">
        <v>0.45800000000000002</v>
      </c>
      <c r="AD8" s="67">
        <v>0.88100000000000001</v>
      </c>
      <c r="AF8" s="69">
        <v>6</v>
      </c>
      <c r="AG8" s="67">
        <v>778</v>
      </c>
      <c r="AH8" s="67">
        <v>0.443</v>
      </c>
      <c r="AI8" s="67">
        <v>0.82099999999999995</v>
      </c>
      <c r="AK8" s="69">
        <v>6</v>
      </c>
      <c r="AL8" s="67">
        <v>968</v>
      </c>
      <c r="AM8" s="67">
        <v>0.46200000000000002</v>
      </c>
      <c r="AN8" s="67">
        <v>0.86299999999999999</v>
      </c>
      <c r="AP8" s="69">
        <v>6</v>
      </c>
      <c r="AQ8" s="67">
        <v>813.6</v>
      </c>
      <c r="AR8" s="67">
        <v>0.46300000000000002</v>
      </c>
      <c r="AS8" s="67">
        <v>0.82899999999999996</v>
      </c>
      <c r="AU8" s="69">
        <v>6</v>
      </c>
      <c r="AV8" s="67">
        <v>992</v>
      </c>
      <c r="AW8" s="67">
        <v>0.47299999999999998</v>
      </c>
      <c r="AX8" s="67">
        <v>0.82399999999999995</v>
      </c>
      <c r="BA8" s="57"/>
      <c r="BC8" s="57"/>
    </row>
    <row r="9" spans="2:63" x14ac:dyDescent="0.3">
      <c r="B9" s="69">
        <v>7</v>
      </c>
      <c r="C9" s="67">
        <v>1002</v>
      </c>
      <c r="D9" s="67">
        <v>0.47599999999999998</v>
      </c>
      <c r="E9" s="67">
        <v>0.88200000000000001</v>
      </c>
      <c r="G9" s="69">
        <v>7</v>
      </c>
      <c r="H9" s="67">
        <v>1004</v>
      </c>
      <c r="I9" s="67">
        <v>0.47699999999999998</v>
      </c>
      <c r="J9" s="67">
        <v>0.88200000000000001</v>
      </c>
      <c r="L9" s="69">
        <v>7</v>
      </c>
      <c r="M9" s="67">
        <v>1004</v>
      </c>
      <c r="N9" s="67">
        <v>0.47699999999999998</v>
      </c>
      <c r="O9" s="67">
        <v>0.88200000000000001</v>
      </c>
      <c r="Q9" s="69">
        <v>7</v>
      </c>
      <c r="R9" s="67">
        <v>1241</v>
      </c>
      <c r="S9" s="67">
        <v>0.44500000000000001</v>
      </c>
      <c r="T9" s="67">
        <v>0.82899999999999996</v>
      </c>
      <c r="V9" s="69">
        <v>7</v>
      </c>
      <c r="W9" s="67">
        <v>1270</v>
      </c>
      <c r="X9" s="67">
        <v>0.45500000000000002</v>
      </c>
      <c r="Y9" s="67">
        <v>0.82599999999999996</v>
      </c>
      <c r="AA9" s="69">
        <v>7</v>
      </c>
      <c r="AB9" s="67">
        <v>1108</v>
      </c>
      <c r="AC9" s="67">
        <v>0.46600000000000003</v>
      </c>
      <c r="AD9" s="67">
        <v>0.88100000000000001</v>
      </c>
      <c r="AF9" s="69">
        <v>7</v>
      </c>
      <c r="AG9" s="67">
        <v>1269</v>
      </c>
      <c r="AH9" s="67">
        <v>0.45500000000000002</v>
      </c>
      <c r="AI9" s="67">
        <v>0.82499999999999996</v>
      </c>
      <c r="AK9" s="69">
        <v>7</v>
      </c>
      <c r="AL9" s="67">
        <v>1522</v>
      </c>
      <c r="AM9" s="67">
        <v>0.45700000000000002</v>
      </c>
      <c r="AN9" s="67">
        <v>0.85599999999999998</v>
      </c>
      <c r="AP9" s="69">
        <v>7</v>
      </c>
      <c r="AQ9" s="67">
        <v>1301.9000000000001</v>
      </c>
      <c r="AR9" s="67">
        <v>0.46700000000000003</v>
      </c>
      <c r="AS9" s="67">
        <v>0.82799999999999996</v>
      </c>
      <c r="AU9" s="69">
        <v>7</v>
      </c>
      <c r="AV9" s="67">
        <v>1583</v>
      </c>
      <c r="AW9" s="67">
        <v>0.47599999999999998</v>
      </c>
      <c r="AX9" s="67">
        <v>0.84399999999999997</v>
      </c>
      <c r="BA9" s="57"/>
      <c r="BB9" s="57"/>
      <c r="BC9" s="57"/>
    </row>
    <row r="10" spans="2:63" x14ac:dyDescent="0.3">
      <c r="B10" s="69">
        <v>8</v>
      </c>
      <c r="C10" s="67">
        <v>1497</v>
      </c>
      <c r="D10" s="67">
        <v>0.47599999999999998</v>
      </c>
      <c r="E10" s="67">
        <v>0.85</v>
      </c>
      <c r="G10" s="69">
        <v>8</v>
      </c>
      <c r="H10" s="67">
        <v>1506</v>
      </c>
      <c r="I10" s="67">
        <v>0.47899999999999998</v>
      </c>
      <c r="J10" s="67">
        <v>0.88200000000000001</v>
      </c>
      <c r="L10" s="69">
        <v>8</v>
      </c>
      <c r="M10" s="67">
        <v>1506</v>
      </c>
      <c r="N10" s="67">
        <v>0.47899999999999998</v>
      </c>
      <c r="O10" s="67">
        <v>0.88200000000000001</v>
      </c>
      <c r="Q10" s="69">
        <v>8</v>
      </c>
      <c r="R10" s="67">
        <v>1864</v>
      </c>
      <c r="S10" s="67">
        <v>0.44800000000000001</v>
      </c>
      <c r="T10" s="67">
        <v>0.83699999999999997</v>
      </c>
      <c r="V10" s="69">
        <v>8</v>
      </c>
      <c r="W10" s="67">
        <v>1905</v>
      </c>
      <c r="X10" s="67">
        <v>0.45800000000000002</v>
      </c>
      <c r="Y10" s="67">
        <v>0.82899999999999996</v>
      </c>
      <c r="AA10" s="69">
        <v>8</v>
      </c>
      <c r="AB10" s="67">
        <v>1667</v>
      </c>
      <c r="AC10" s="67">
        <v>0.47</v>
      </c>
      <c r="AD10" s="67">
        <v>0.874</v>
      </c>
      <c r="AF10" s="69">
        <v>8</v>
      </c>
      <c r="AG10" s="67">
        <v>1901</v>
      </c>
      <c r="AH10" s="67">
        <v>0.45700000000000002</v>
      </c>
      <c r="AI10" s="67">
        <v>0.83199999999999996</v>
      </c>
      <c r="AK10" s="69">
        <v>8</v>
      </c>
      <c r="AL10" s="67">
        <v>2202</v>
      </c>
      <c r="AM10" s="67">
        <v>0.443</v>
      </c>
      <c r="AN10" s="67">
        <v>0.79</v>
      </c>
      <c r="AP10" s="69">
        <v>8</v>
      </c>
      <c r="AQ10" s="67">
        <v>1922</v>
      </c>
      <c r="AR10" s="67">
        <v>0.46200000000000002</v>
      </c>
      <c r="AS10" s="67">
        <v>0.82399999999999995</v>
      </c>
      <c r="AU10" s="69">
        <v>8</v>
      </c>
      <c r="AV10" s="67">
        <v>2308</v>
      </c>
      <c r="AW10" s="67">
        <v>0.46500000000000002</v>
      </c>
      <c r="AX10" s="67">
        <v>0.82699999999999996</v>
      </c>
      <c r="BA10" s="57"/>
      <c r="BB10" s="57"/>
      <c r="BC10" s="57"/>
      <c r="BE10" s="57"/>
    </row>
    <row r="11" spans="2:63" x14ac:dyDescent="0.3">
      <c r="B11" s="69">
        <v>9</v>
      </c>
      <c r="C11" s="67">
        <v>2005</v>
      </c>
      <c r="D11" s="67">
        <v>0.44800000000000001</v>
      </c>
      <c r="E11" s="67">
        <v>0.76100000000000001</v>
      </c>
      <c r="G11" s="69">
        <v>9</v>
      </c>
      <c r="H11" s="67">
        <v>2115</v>
      </c>
      <c r="I11" s="67">
        <v>0.47199999999999998</v>
      </c>
      <c r="J11" s="67">
        <v>0.84299999999999997</v>
      </c>
      <c r="L11" s="69">
        <v>9</v>
      </c>
      <c r="M11" s="67">
        <v>2115</v>
      </c>
      <c r="N11" s="67">
        <v>0.47199999999999998</v>
      </c>
      <c r="O11" s="67">
        <v>0.84299999999999997</v>
      </c>
      <c r="Q11" s="69">
        <v>9</v>
      </c>
      <c r="R11" s="67">
        <v>2588</v>
      </c>
      <c r="S11" s="67">
        <v>0.437</v>
      </c>
      <c r="T11" s="67">
        <v>0.80600000000000005</v>
      </c>
      <c r="V11" s="69">
        <v>9</v>
      </c>
      <c r="W11" s="67">
        <v>2593</v>
      </c>
      <c r="X11" s="67">
        <v>0.438</v>
      </c>
      <c r="Y11" s="67">
        <v>0.752</v>
      </c>
      <c r="AA11" s="69">
        <v>9</v>
      </c>
      <c r="AB11" s="67">
        <v>2378</v>
      </c>
      <c r="AC11" s="67">
        <v>0.47099999999999997</v>
      </c>
      <c r="AD11" s="67">
        <v>0.88</v>
      </c>
      <c r="AF11" s="69">
        <v>9</v>
      </c>
      <c r="AG11" s="67">
        <v>2630</v>
      </c>
      <c r="AH11" s="67">
        <v>0.44400000000000001</v>
      </c>
      <c r="AI11" s="67">
        <v>0.80900000000000005</v>
      </c>
      <c r="AK11" s="69">
        <v>9</v>
      </c>
      <c r="AL11" s="67">
        <v>2816</v>
      </c>
      <c r="AM11" s="67">
        <v>0.39800000000000002</v>
      </c>
      <c r="AN11" s="67">
        <v>0.69599999999999995</v>
      </c>
      <c r="AP11" s="69">
        <v>9</v>
      </c>
      <c r="AQ11" s="67">
        <v>2632.9</v>
      </c>
      <c r="AR11" s="67">
        <v>0.44400000000000001</v>
      </c>
      <c r="AS11" s="67">
        <v>0.77500000000000002</v>
      </c>
      <c r="AU11" s="69">
        <v>9</v>
      </c>
      <c r="AV11" s="67">
        <v>3056</v>
      </c>
      <c r="AW11" s="67">
        <v>0.432</v>
      </c>
      <c r="AX11" s="67">
        <v>0.745</v>
      </c>
      <c r="BA11" s="57"/>
      <c r="BB11" s="57"/>
      <c r="BC11" s="57"/>
      <c r="BE11" s="57"/>
    </row>
    <row r="12" spans="2:63" x14ac:dyDescent="0.3">
      <c r="B12" s="69">
        <v>10</v>
      </c>
      <c r="C12" s="67">
        <v>2246</v>
      </c>
      <c r="D12" s="67">
        <v>0.36599999999999999</v>
      </c>
      <c r="E12" s="67">
        <v>0.55300000000000005</v>
      </c>
      <c r="G12" s="69">
        <v>10</v>
      </c>
      <c r="H12" s="67">
        <v>2712</v>
      </c>
      <c r="I12" s="67">
        <v>0.442</v>
      </c>
      <c r="J12" s="67">
        <v>0.76400000000000001</v>
      </c>
      <c r="L12" s="69">
        <v>10</v>
      </c>
      <c r="M12" s="67">
        <v>2712</v>
      </c>
      <c r="N12" s="67">
        <v>0.442</v>
      </c>
      <c r="O12" s="67">
        <v>0.76400000000000001</v>
      </c>
      <c r="Q12" s="69">
        <v>10</v>
      </c>
      <c r="R12" s="67">
        <v>3122</v>
      </c>
      <c r="S12" s="67">
        <v>0.38400000000000001</v>
      </c>
      <c r="T12" s="67">
        <v>0.71699999999999997</v>
      </c>
      <c r="V12" s="69">
        <v>10</v>
      </c>
      <c r="W12" s="67">
        <v>3096</v>
      </c>
      <c r="X12" s="67">
        <v>0.38100000000000001</v>
      </c>
      <c r="Y12" s="67">
        <v>0.67700000000000005</v>
      </c>
      <c r="AA12" s="69">
        <v>10</v>
      </c>
      <c r="AB12" s="67">
        <v>3094</v>
      </c>
      <c r="AC12" s="67">
        <v>0.44700000000000001</v>
      </c>
      <c r="AD12" s="67">
        <v>0.82899999999999996</v>
      </c>
      <c r="AF12" s="69">
        <v>10</v>
      </c>
      <c r="AG12" s="67">
        <v>3261</v>
      </c>
      <c r="AH12" s="67">
        <v>0.40100000000000002</v>
      </c>
      <c r="AI12" s="67">
        <v>0.76600000000000001</v>
      </c>
      <c r="AK12" s="69">
        <v>10</v>
      </c>
      <c r="AL12" s="67">
        <v>3090</v>
      </c>
      <c r="AM12" s="67">
        <v>0.31900000000000001</v>
      </c>
      <c r="AN12" s="67">
        <v>0.54700000000000004</v>
      </c>
      <c r="AP12" s="69">
        <v>10</v>
      </c>
      <c r="AQ12" s="67">
        <v>3342.6</v>
      </c>
      <c r="AR12" s="67">
        <v>0.41099999999999998</v>
      </c>
      <c r="AS12" s="67">
        <v>0.67700000000000005</v>
      </c>
      <c r="AU12" s="69">
        <v>10</v>
      </c>
      <c r="AV12" s="67">
        <v>3698</v>
      </c>
      <c r="AW12" s="67">
        <v>0.38100000000000001</v>
      </c>
      <c r="AX12" s="67">
        <v>0.64100000000000001</v>
      </c>
      <c r="BA12" s="57"/>
      <c r="BB12" s="57"/>
      <c r="BC12" s="57"/>
      <c r="BE12" s="57"/>
    </row>
    <row r="13" spans="2:63" x14ac:dyDescent="0.3">
      <c r="B13" s="69">
        <v>11</v>
      </c>
      <c r="C13" s="67">
        <v>2296</v>
      </c>
      <c r="D13" s="67">
        <v>0.28100000000000003</v>
      </c>
      <c r="E13" s="67">
        <v>0.38300000000000001</v>
      </c>
      <c r="G13" s="69">
        <v>11</v>
      </c>
      <c r="H13" s="67">
        <v>3083</v>
      </c>
      <c r="I13" s="67">
        <v>0.377</v>
      </c>
      <c r="J13" s="67">
        <v>0.54400000000000004</v>
      </c>
      <c r="L13" s="69">
        <v>11</v>
      </c>
      <c r="M13" s="67">
        <v>3083</v>
      </c>
      <c r="N13" s="67">
        <v>0.377</v>
      </c>
      <c r="O13" s="67">
        <v>0.54400000000000004</v>
      </c>
      <c r="Q13" s="69">
        <v>11</v>
      </c>
      <c r="R13" s="75">
        <v>3278</v>
      </c>
      <c r="S13" s="67">
        <v>0.30299999999999999</v>
      </c>
      <c r="T13" s="67">
        <v>0.53700000000000003</v>
      </c>
      <c r="V13" s="69">
        <v>11</v>
      </c>
      <c r="W13" s="67">
        <v>3268</v>
      </c>
      <c r="X13" s="67">
        <v>0.30199999999999999</v>
      </c>
      <c r="Y13" s="67">
        <v>0.57199999999999995</v>
      </c>
      <c r="AA13" s="69">
        <v>11</v>
      </c>
      <c r="AB13" s="67">
        <v>3487</v>
      </c>
      <c r="AC13" s="67">
        <v>0.378</v>
      </c>
      <c r="AD13" s="67">
        <v>0.59499999999999997</v>
      </c>
      <c r="AF13" s="69">
        <v>11</v>
      </c>
      <c r="AG13" s="67">
        <v>3534</v>
      </c>
      <c r="AH13" s="67">
        <v>0.32700000000000001</v>
      </c>
      <c r="AI13" s="67">
        <v>0.628</v>
      </c>
      <c r="AK13" s="69">
        <v>11</v>
      </c>
      <c r="AL13" s="67">
        <v>3145</v>
      </c>
      <c r="AM13" s="67">
        <v>0.24399999999999999</v>
      </c>
      <c r="AN13" s="67">
        <v>0.371</v>
      </c>
      <c r="AP13" s="69">
        <v>11</v>
      </c>
      <c r="AQ13" s="67">
        <v>3894.7</v>
      </c>
      <c r="AR13" s="67">
        <v>0.36</v>
      </c>
      <c r="AS13" s="67">
        <v>0.56699999999999995</v>
      </c>
      <c r="AU13" s="69">
        <v>11</v>
      </c>
      <c r="AV13" s="67">
        <v>4020</v>
      </c>
      <c r="AW13" s="67">
        <v>0.311</v>
      </c>
      <c r="AX13" s="67">
        <v>0.50800000000000001</v>
      </c>
      <c r="BA13" s="57"/>
      <c r="BB13" s="57"/>
      <c r="BC13" s="57"/>
      <c r="BE13" s="57"/>
    </row>
    <row r="14" spans="2:63" x14ac:dyDescent="0.3">
      <c r="B14" s="69">
        <v>12</v>
      </c>
      <c r="C14" s="67">
        <v>2300</v>
      </c>
      <c r="D14" s="67">
        <v>0.217</v>
      </c>
      <c r="E14" s="67">
        <v>0.28599999999999998</v>
      </c>
      <c r="G14" s="69">
        <v>12</v>
      </c>
      <c r="H14" s="67">
        <v>3187</v>
      </c>
      <c r="I14" s="75">
        <v>0.3</v>
      </c>
      <c r="J14" s="67">
        <v>0.39</v>
      </c>
      <c r="L14" s="69">
        <v>12</v>
      </c>
      <c r="M14" s="67">
        <v>3187</v>
      </c>
      <c r="N14" s="75">
        <v>0.3</v>
      </c>
      <c r="O14" s="67">
        <v>0.39</v>
      </c>
      <c r="Q14" s="69">
        <v>12</v>
      </c>
      <c r="R14" s="67">
        <v>3298</v>
      </c>
      <c r="S14" s="67">
        <v>0.23499999999999999</v>
      </c>
      <c r="T14" s="67">
        <v>0.38200000000000001</v>
      </c>
      <c r="V14" s="69">
        <v>12</v>
      </c>
      <c r="W14" s="67">
        <v>3297</v>
      </c>
      <c r="X14" s="67">
        <v>0.23499999999999999</v>
      </c>
      <c r="Y14" s="67">
        <v>0.39900000000000002</v>
      </c>
      <c r="AA14" s="69">
        <v>12</v>
      </c>
      <c r="AB14" s="67">
        <v>3588</v>
      </c>
      <c r="AC14" s="67">
        <v>0.3</v>
      </c>
      <c r="AD14" s="67">
        <v>0.41699999999999998</v>
      </c>
      <c r="AF14" s="69">
        <v>12</v>
      </c>
      <c r="AG14" s="67">
        <v>3593</v>
      </c>
      <c r="AH14" s="67">
        <v>0.25600000000000001</v>
      </c>
      <c r="AI14" s="67">
        <v>0.434</v>
      </c>
      <c r="AK14" s="69">
        <v>12</v>
      </c>
      <c r="AL14" s="67">
        <v>3150</v>
      </c>
      <c r="AM14" s="67">
        <v>0.188</v>
      </c>
      <c r="AN14" s="67">
        <v>0.27400000000000002</v>
      </c>
      <c r="AP14" s="69">
        <v>12</v>
      </c>
      <c r="AQ14" s="67">
        <v>4139.3999999999996</v>
      </c>
      <c r="AR14" s="67">
        <v>0.29499999999999998</v>
      </c>
      <c r="AS14" s="67">
        <v>0.44600000000000001</v>
      </c>
      <c r="AU14" s="69">
        <v>12</v>
      </c>
      <c r="AV14" s="67">
        <v>4092</v>
      </c>
      <c r="AW14" s="67">
        <v>0.24399999999999999</v>
      </c>
      <c r="AX14" s="67">
        <v>0.378</v>
      </c>
      <c r="BA14" s="57"/>
      <c r="BB14" s="57"/>
      <c r="BC14" s="57"/>
      <c r="BE14" s="57"/>
    </row>
    <row r="15" spans="2:63" x14ac:dyDescent="0.3">
      <c r="B15" s="69">
        <v>13</v>
      </c>
      <c r="C15" s="67">
        <v>2300</v>
      </c>
      <c r="D15" s="67">
        <v>0.17</v>
      </c>
      <c r="E15" s="67">
        <v>0.222</v>
      </c>
      <c r="G15" s="69">
        <v>13</v>
      </c>
      <c r="H15" s="67">
        <v>3199</v>
      </c>
      <c r="I15" s="67">
        <v>0.23699999999999999</v>
      </c>
      <c r="J15" s="67">
        <v>0.29699999999999999</v>
      </c>
      <c r="L15" s="69">
        <v>13</v>
      </c>
      <c r="M15" s="67">
        <v>3199</v>
      </c>
      <c r="N15" s="67">
        <v>0.23699999999999999</v>
      </c>
      <c r="O15" s="67">
        <v>0.29699999999999999</v>
      </c>
      <c r="Q15" s="69">
        <v>13</v>
      </c>
      <c r="R15" s="67">
        <v>3300</v>
      </c>
      <c r="S15" s="67">
        <v>0.185</v>
      </c>
      <c r="T15" s="67">
        <v>0.28999999999999998</v>
      </c>
      <c r="V15" s="69">
        <v>13</v>
      </c>
      <c r="W15" s="67">
        <v>3300</v>
      </c>
      <c r="X15" s="67">
        <v>0.185</v>
      </c>
      <c r="Y15" s="67">
        <v>0.30199999999999999</v>
      </c>
      <c r="AA15" s="69">
        <v>13</v>
      </c>
      <c r="AB15" s="67">
        <v>3599</v>
      </c>
      <c r="AC15" s="67">
        <v>0.23599999999999999</v>
      </c>
      <c r="AD15" s="67">
        <v>0.316</v>
      </c>
      <c r="AF15" s="69">
        <v>13</v>
      </c>
      <c r="AG15" s="67">
        <v>3600</v>
      </c>
      <c r="AH15" s="67">
        <v>0.20200000000000001</v>
      </c>
      <c r="AI15" s="67">
        <v>0.32700000000000001</v>
      </c>
      <c r="AK15" s="69">
        <v>13</v>
      </c>
      <c r="AL15" s="67">
        <v>3150</v>
      </c>
      <c r="AM15" s="67">
        <v>0.14799999999999999</v>
      </c>
      <c r="AN15" s="67">
        <v>0.21199999999999999</v>
      </c>
      <c r="AP15" s="69">
        <v>13</v>
      </c>
      <c r="AQ15" s="67">
        <v>4192.8999999999996</v>
      </c>
      <c r="AR15" s="67">
        <v>0.23499999999999999</v>
      </c>
      <c r="AS15" s="67">
        <v>0.34200000000000003</v>
      </c>
      <c r="AU15" s="69">
        <v>13</v>
      </c>
      <c r="AV15" s="67">
        <v>4099</v>
      </c>
      <c r="AW15" s="67">
        <v>0.192</v>
      </c>
      <c r="AX15" s="67">
        <v>0.28599999999999998</v>
      </c>
      <c r="BA15" s="57"/>
      <c r="BB15" s="57"/>
      <c r="BC15" s="57"/>
      <c r="BE15" s="57"/>
    </row>
    <row r="16" spans="2:63" x14ac:dyDescent="0.3">
      <c r="B16" s="69">
        <v>14</v>
      </c>
      <c r="C16" s="67">
        <v>2300</v>
      </c>
      <c r="D16" s="67">
        <v>0.13600000000000001</v>
      </c>
      <c r="E16" s="67">
        <v>0.17699999999999999</v>
      </c>
      <c r="G16" s="69">
        <v>14</v>
      </c>
      <c r="H16" s="67">
        <v>3200</v>
      </c>
      <c r="I16" s="67">
        <v>0.19</v>
      </c>
      <c r="J16" s="67">
        <v>0.23499999999999999</v>
      </c>
      <c r="L16" s="69">
        <v>14</v>
      </c>
      <c r="M16" s="67">
        <v>3200</v>
      </c>
      <c r="N16" s="67">
        <v>0.19</v>
      </c>
      <c r="O16" s="67">
        <v>0.23499999999999999</v>
      </c>
      <c r="Q16" s="69">
        <v>14</v>
      </c>
      <c r="R16" s="67">
        <v>3300</v>
      </c>
      <c r="S16" s="67">
        <v>0.14799999999999999</v>
      </c>
      <c r="T16" s="67">
        <v>0.22700000000000001</v>
      </c>
      <c r="V16" s="69">
        <v>14</v>
      </c>
      <c r="W16" s="67">
        <v>3300</v>
      </c>
      <c r="X16" s="67">
        <v>0.14799999999999999</v>
      </c>
      <c r="Y16" s="67">
        <v>0.23599999999999999</v>
      </c>
      <c r="AA16" s="69">
        <v>14</v>
      </c>
      <c r="AB16" s="67">
        <v>3600</v>
      </c>
      <c r="AC16" s="67">
        <v>0.189</v>
      </c>
      <c r="AD16" s="67">
        <v>0.248</v>
      </c>
      <c r="AF16" s="69">
        <v>14</v>
      </c>
      <c r="AG16" s="67">
        <v>3600</v>
      </c>
      <c r="AH16" s="67">
        <v>0.161</v>
      </c>
      <c r="AI16" s="67">
        <v>0.255</v>
      </c>
      <c r="AK16" s="69">
        <v>14</v>
      </c>
      <c r="AL16" s="67">
        <v>3150</v>
      </c>
      <c r="AM16" s="67">
        <v>0.11799999999999999</v>
      </c>
      <c r="AN16" s="67">
        <v>0.16800000000000001</v>
      </c>
      <c r="AP16" s="69">
        <v>14</v>
      </c>
      <c r="AQ16" s="67">
        <v>4199.3999999999996</v>
      </c>
      <c r="AR16" s="67">
        <v>0.188</v>
      </c>
      <c r="AS16" s="67">
        <v>0.26700000000000002</v>
      </c>
      <c r="AU16" s="69">
        <v>14</v>
      </c>
      <c r="AV16" s="67">
        <v>4100</v>
      </c>
      <c r="AW16" s="67">
        <v>0.154</v>
      </c>
      <c r="AX16" s="67">
        <v>0.224</v>
      </c>
      <c r="BA16" s="57"/>
      <c r="BB16" s="57"/>
      <c r="BC16" s="57"/>
      <c r="BE16" s="57"/>
    </row>
    <row r="17" spans="2:57" x14ac:dyDescent="0.3">
      <c r="B17" s="69">
        <v>15</v>
      </c>
      <c r="C17" s="67">
        <v>2300</v>
      </c>
      <c r="D17" s="67">
        <v>0.111</v>
      </c>
      <c r="E17" s="67">
        <v>0.14399999999999999</v>
      </c>
      <c r="G17" s="69">
        <v>15</v>
      </c>
      <c r="H17" s="67">
        <v>3200</v>
      </c>
      <c r="I17" s="67">
        <v>0.154</v>
      </c>
      <c r="J17" s="67">
        <v>0.19</v>
      </c>
      <c r="L17" s="69">
        <v>15</v>
      </c>
      <c r="M17" s="67">
        <v>3200</v>
      </c>
      <c r="N17" s="67">
        <v>0.154</v>
      </c>
      <c r="O17" s="67">
        <v>0.19</v>
      </c>
      <c r="Q17" s="69">
        <v>15</v>
      </c>
      <c r="R17" s="67">
        <v>3300</v>
      </c>
      <c r="S17" s="67">
        <v>0.12</v>
      </c>
      <c r="T17" s="67">
        <v>0.183</v>
      </c>
      <c r="V17" s="69">
        <v>15</v>
      </c>
      <c r="W17" s="67">
        <v>3300</v>
      </c>
      <c r="X17" s="67">
        <v>0.12</v>
      </c>
      <c r="Y17" s="67">
        <v>0.19</v>
      </c>
      <c r="AA17" s="69">
        <v>15</v>
      </c>
      <c r="AB17" s="67">
        <v>3600</v>
      </c>
      <c r="AC17" s="67">
        <v>0.154</v>
      </c>
      <c r="AD17" s="67">
        <v>0.2</v>
      </c>
      <c r="AF17" s="69">
        <v>15</v>
      </c>
      <c r="AG17" s="67">
        <v>3600</v>
      </c>
      <c r="AH17" s="67">
        <v>0.13100000000000001</v>
      </c>
      <c r="AI17" s="67">
        <v>0.20399999999999999</v>
      </c>
      <c r="AK17" s="69">
        <v>15</v>
      </c>
      <c r="AL17" s="67">
        <v>3150</v>
      </c>
      <c r="AM17" s="67">
        <v>9.6000000000000002E-2</v>
      </c>
      <c r="AN17" s="67">
        <v>0.13700000000000001</v>
      </c>
      <c r="AP17" s="69">
        <v>15</v>
      </c>
      <c r="AQ17" s="67">
        <v>4200</v>
      </c>
      <c r="AR17" s="67">
        <v>0.153</v>
      </c>
      <c r="AS17" s="67">
        <v>0.215</v>
      </c>
      <c r="AU17" s="69">
        <v>15</v>
      </c>
      <c r="AV17" s="67">
        <v>4100</v>
      </c>
      <c r="AW17" s="67">
        <v>0.125</v>
      </c>
      <c r="AX17" s="67">
        <v>0.18099999999999999</v>
      </c>
      <c r="BA17" s="57"/>
      <c r="BB17" s="57"/>
      <c r="BC17" s="57"/>
      <c r="BE17" s="57"/>
    </row>
    <row r="18" spans="2:57" x14ac:dyDescent="0.3">
      <c r="B18" s="69">
        <v>16</v>
      </c>
      <c r="C18" s="67">
        <v>2300</v>
      </c>
      <c r="D18" s="67">
        <v>9.0999999999999998E-2</v>
      </c>
      <c r="E18" s="67">
        <v>0.12</v>
      </c>
      <c r="G18" s="69">
        <v>16</v>
      </c>
      <c r="H18" s="67">
        <v>3200</v>
      </c>
      <c r="I18" s="67">
        <v>0.127</v>
      </c>
      <c r="J18" s="67">
        <v>0.156</v>
      </c>
      <c r="L18" s="69">
        <v>16</v>
      </c>
      <c r="M18" s="67">
        <v>3200</v>
      </c>
      <c r="N18" s="67">
        <v>0.127</v>
      </c>
      <c r="O18" s="67">
        <v>0.156</v>
      </c>
      <c r="Q18" s="69">
        <v>16</v>
      </c>
      <c r="R18" s="67">
        <v>3300</v>
      </c>
      <c r="S18" s="67">
        <v>9.9000000000000005E-2</v>
      </c>
      <c r="T18" s="67">
        <v>0.15</v>
      </c>
      <c r="V18" s="69">
        <v>16</v>
      </c>
      <c r="W18" s="67">
        <v>3300</v>
      </c>
      <c r="X18" s="67">
        <v>9.9000000000000005E-2</v>
      </c>
      <c r="Y18" s="67">
        <v>0.155</v>
      </c>
      <c r="AA18" s="69">
        <v>16</v>
      </c>
      <c r="AB18" s="67">
        <v>3600</v>
      </c>
      <c r="AC18" s="67">
        <v>0.127</v>
      </c>
      <c r="AD18" s="67">
        <v>0.16500000000000001</v>
      </c>
      <c r="AF18" s="69">
        <v>16</v>
      </c>
      <c r="AG18" s="67">
        <v>3600</v>
      </c>
      <c r="AH18" s="67">
        <v>0.108</v>
      </c>
      <c r="AI18" s="67">
        <v>0.16700000000000001</v>
      </c>
      <c r="AK18" s="69">
        <v>16</v>
      </c>
      <c r="AL18" s="67">
        <v>3150</v>
      </c>
      <c r="AM18" s="67">
        <v>7.9000000000000001E-2</v>
      </c>
      <c r="AN18" s="67">
        <v>0.113</v>
      </c>
      <c r="AP18" s="69">
        <v>16</v>
      </c>
      <c r="AQ18" s="67">
        <v>4200</v>
      </c>
      <c r="AR18" s="67">
        <v>0.126</v>
      </c>
      <c r="AS18" s="67">
        <v>0.17599999999999999</v>
      </c>
      <c r="AU18" s="69">
        <v>16</v>
      </c>
      <c r="AV18" s="67">
        <v>4100</v>
      </c>
      <c r="AW18" s="67">
        <v>0.10299999999999999</v>
      </c>
      <c r="AX18" s="67">
        <v>0.14799999999999999</v>
      </c>
      <c r="BA18" s="57"/>
      <c r="BB18" s="57"/>
      <c r="BC18" s="57"/>
      <c r="BE18" s="57"/>
    </row>
    <row r="19" spans="2:57" x14ac:dyDescent="0.3">
      <c r="B19" s="69">
        <v>17</v>
      </c>
      <c r="C19" s="67">
        <v>2300</v>
      </c>
      <c r="D19" s="67">
        <v>7.5999999999999998E-2</v>
      </c>
      <c r="E19" s="67">
        <v>0.10100000000000001</v>
      </c>
      <c r="G19" s="69">
        <v>17</v>
      </c>
      <c r="H19" s="67">
        <v>3200</v>
      </c>
      <c r="I19" s="67">
        <v>0.106</v>
      </c>
      <c r="J19" s="67">
        <v>0.13100000000000001</v>
      </c>
      <c r="L19" s="69">
        <v>17</v>
      </c>
      <c r="M19" s="67">
        <v>3200</v>
      </c>
      <c r="N19" s="67">
        <v>0.106</v>
      </c>
      <c r="O19" s="67">
        <v>0.13100000000000001</v>
      </c>
      <c r="Q19" s="69">
        <v>17</v>
      </c>
      <c r="R19" s="67">
        <v>3300</v>
      </c>
      <c r="S19" s="67">
        <v>8.3000000000000004E-2</v>
      </c>
      <c r="T19" s="67">
        <v>0.125</v>
      </c>
      <c r="V19" s="69">
        <v>17</v>
      </c>
      <c r="W19" s="67">
        <v>3300</v>
      </c>
      <c r="X19" s="67">
        <v>8.3000000000000004E-2</v>
      </c>
      <c r="Y19" s="67">
        <v>0.129</v>
      </c>
      <c r="AA19" s="69">
        <v>17</v>
      </c>
      <c r="AB19" s="67">
        <v>3600</v>
      </c>
      <c r="AC19" s="67">
        <v>0.106</v>
      </c>
      <c r="AD19" s="67">
        <v>0.13800000000000001</v>
      </c>
      <c r="AF19" s="69">
        <v>17</v>
      </c>
      <c r="AG19" s="67">
        <v>3600</v>
      </c>
      <c r="AH19" s="67">
        <v>0.09</v>
      </c>
      <c r="AI19" s="67">
        <v>0.13800000000000001</v>
      </c>
      <c r="AK19" s="69">
        <v>17</v>
      </c>
      <c r="AL19" s="67">
        <v>3150</v>
      </c>
      <c r="AM19" s="67">
        <v>6.6000000000000003E-2</v>
      </c>
      <c r="AN19" s="67">
        <v>9.5000000000000001E-2</v>
      </c>
      <c r="AP19" s="69">
        <v>17</v>
      </c>
      <c r="AQ19" s="67">
        <v>4200</v>
      </c>
      <c r="AR19" s="67">
        <v>0.105</v>
      </c>
      <c r="AS19" s="67">
        <v>0.14699999999999999</v>
      </c>
      <c r="AU19" s="69">
        <v>17</v>
      </c>
      <c r="AV19" s="67">
        <v>4100</v>
      </c>
      <c r="AW19" s="67">
        <v>8.5999999999999993E-2</v>
      </c>
      <c r="AX19" s="67">
        <v>0.124</v>
      </c>
      <c r="BA19" s="57"/>
      <c r="BB19" s="57"/>
      <c r="BC19" s="57"/>
      <c r="BE19" s="57"/>
    </row>
    <row r="20" spans="2:57" x14ac:dyDescent="0.3">
      <c r="B20" s="69">
        <v>18</v>
      </c>
      <c r="C20" s="67">
        <v>2300</v>
      </c>
      <c r="D20" s="67">
        <v>6.4000000000000001E-2</v>
      </c>
      <c r="E20" s="67">
        <v>8.5999999999999993E-2</v>
      </c>
      <c r="G20" s="69">
        <v>18</v>
      </c>
      <c r="H20" s="67">
        <v>3200</v>
      </c>
      <c r="I20" s="67">
        <v>8.8999999999999996E-2</v>
      </c>
      <c r="J20" s="67">
        <v>0.111</v>
      </c>
      <c r="L20" s="69">
        <v>18</v>
      </c>
      <c r="M20" s="67">
        <v>3200</v>
      </c>
      <c r="N20" s="67">
        <v>8.8999999999999996E-2</v>
      </c>
      <c r="O20" s="67">
        <v>0.111</v>
      </c>
      <c r="Q20" s="69">
        <v>18</v>
      </c>
      <c r="R20" s="67">
        <v>3300</v>
      </c>
      <c r="S20" s="67">
        <v>7.0000000000000007E-2</v>
      </c>
      <c r="T20" s="67">
        <v>0.105</v>
      </c>
      <c r="V20" s="69">
        <v>18</v>
      </c>
      <c r="W20" s="67">
        <v>3300</v>
      </c>
      <c r="X20" s="67">
        <v>7.0000000000000007E-2</v>
      </c>
      <c r="Y20" s="67">
        <v>0.109</v>
      </c>
      <c r="AA20" s="69">
        <v>18</v>
      </c>
      <c r="AB20" s="67">
        <v>3600</v>
      </c>
      <c r="AC20" s="67">
        <v>8.8999999999999996E-2</v>
      </c>
      <c r="AD20" s="67">
        <v>0.11700000000000001</v>
      </c>
      <c r="AF20" s="69">
        <v>18</v>
      </c>
      <c r="AG20" s="67">
        <v>3600</v>
      </c>
      <c r="AH20" s="67">
        <v>7.5999999999999998E-2</v>
      </c>
      <c r="AI20" s="67">
        <v>0.11700000000000001</v>
      </c>
      <c r="AK20" s="69">
        <v>18</v>
      </c>
      <c r="AL20" s="67">
        <v>3150</v>
      </c>
      <c r="AM20" s="67">
        <v>5.6000000000000001E-2</v>
      </c>
      <c r="AN20" s="67">
        <v>8.1000000000000003E-2</v>
      </c>
      <c r="AP20" s="69">
        <v>18</v>
      </c>
      <c r="AQ20" s="67">
        <v>4200</v>
      </c>
      <c r="AR20" s="67">
        <v>8.8999999999999996E-2</v>
      </c>
      <c r="AS20" s="67">
        <v>0.124</v>
      </c>
      <c r="AU20" s="69">
        <v>18</v>
      </c>
      <c r="AV20" s="67">
        <v>4100</v>
      </c>
      <c r="AW20" s="67">
        <v>7.1999999999999995E-2</v>
      </c>
      <c r="AX20" s="67">
        <v>0.105</v>
      </c>
      <c r="BA20" s="57"/>
      <c r="BB20" s="57"/>
      <c r="BC20" s="57"/>
      <c r="BE20" s="57"/>
    </row>
    <row r="21" spans="2:57" x14ac:dyDescent="0.3">
      <c r="B21" s="69">
        <v>19</v>
      </c>
      <c r="C21" s="67">
        <v>2300</v>
      </c>
      <c r="D21" s="67">
        <v>5.5E-2</v>
      </c>
      <c r="E21" s="67">
        <v>7.3999999999999996E-2</v>
      </c>
      <c r="G21" s="69">
        <v>19</v>
      </c>
      <c r="H21" s="67">
        <v>3200</v>
      </c>
      <c r="I21" s="67">
        <v>7.5999999999999998E-2</v>
      </c>
      <c r="J21" s="67">
        <v>9.6000000000000002E-2</v>
      </c>
      <c r="L21" s="69">
        <v>19</v>
      </c>
      <c r="M21" s="67">
        <v>3200</v>
      </c>
      <c r="N21" s="67">
        <v>7.5999999999999998E-2</v>
      </c>
      <c r="O21" s="67">
        <v>9.6000000000000002E-2</v>
      </c>
      <c r="Q21" s="69">
        <v>19</v>
      </c>
      <c r="R21" s="67">
        <v>3300</v>
      </c>
      <c r="S21" s="67">
        <v>5.8999999999999997E-2</v>
      </c>
      <c r="T21" s="67">
        <v>0.09</v>
      </c>
      <c r="V21" s="69">
        <v>19</v>
      </c>
      <c r="W21" s="67">
        <v>3300</v>
      </c>
      <c r="X21" s="67">
        <v>5.8999999999999997E-2</v>
      </c>
      <c r="Y21" s="67">
        <v>9.2999999999999999E-2</v>
      </c>
      <c r="AA21" s="69">
        <v>19</v>
      </c>
      <c r="AB21" s="67">
        <v>3600</v>
      </c>
      <c r="AC21" s="67">
        <v>7.5999999999999998E-2</v>
      </c>
      <c r="AD21" s="67">
        <v>0.1</v>
      </c>
      <c r="AF21" s="69">
        <v>19</v>
      </c>
      <c r="AG21" s="67">
        <v>3600</v>
      </c>
      <c r="AH21" s="67">
        <v>6.5000000000000002E-2</v>
      </c>
      <c r="AI21" s="67">
        <v>9.9000000000000005E-2</v>
      </c>
      <c r="AK21" s="69">
        <v>19</v>
      </c>
      <c r="AL21" s="67">
        <v>3150</v>
      </c>
      <c r="AM21" s="67">
        <v>4.7E-2</v>
      </c>
      <c r="AN21" s="67">
        <v>7.0000000000000007E-2</v>
      </c>
      <c r="AP21" s="69">
        <v>19</v>
      </c>
      <c r="AQ21" s="67">
        <v>4200</v>
      </c>
      <c r="AR21" s="67">
        <v>7.4999999999999997E-2</v>
      </c>
      <c r="AS21" s="67">
        <v>0.106</v>
      </c>
      <c r="AU21" s="69">
        <v>19</v>
      </c>
      <c r="AV21" s="67">
        <v>4100</v>
      </c>
      <c r="AW21" s="67">
        <v>6.2E-2</v>
      </c>
      <c r="AX21" s="67">
        <v>0.09</v>
      </c>
      <c r="BA21" s="57"/>
      <c r="BB21" s="57"/>
      <c r="BC21" s="57"/>
      <c r="BE21" s="57"/>
    </row>
    <row r="22" spans="2:57" x14ac:dyDescent="0.3">
      <c r="B22" s="69">
        <v>20</v>
      </c>
      <c r="C22" s="67">
        <v>2300</v>
      </c>
      <c r="D22" s="67">
        <v>4.7E-2</v>
      </c>
      <c r="E22" s="67">
        <v>6.5000000000000002E-2</v>
      </c>
      <c r="G22" s="69">
        <v>20</v>
      </c>
      <c r="H22" s="67">
        <v>3200</v>
      </c>
      <c r="I22" s="67">
        <v>6.5000000000000002E-2</v>
      </c>
      <c r="J22" s="67">
        <v>8.3000000000000004E-2</v>
      </c>
      <c r="L22" s="69">
        <v>20</v>
      </c>
      <c r="M22" s="67">
        <v>3200</v>
      </c>
      <c r="N22" s="67">
        <v>6.5000000000000002E-2</v>
      </c>
      <c r="O22" s="67">
        <v>8.3000000000000004E-2</v>
      </c>
      <c r="Q22" s="69">
        <v>20</v>
      </c>
      <c r="R22" s="67">
        <v>3300</v>
      </c>
      <c r="S22" s="67">
        <v>5.0999999999999997E-2</v>
      </c>
      <c r="T22" s="67">
        <v>7.6999999999999999E-2</v>
      </c>
      <c r="V22" s="69">
        <v>20</v>
      </c>
      <c r="W22" s="67">
        <v>3300</v>
      </c>
      <c r="X22" s="67">
        <v>5.0999999999999997E-2</v>
      </c>
      <c r="Y22" s="67">
        <v>0.08</v>
      </c>
      <c r="AA22" s="69">
        <v>20</v>
      </c>
      <c r="AB22" s="67">
        <v>3600</v>
      </c>
      <c r="AC22" s="67">
        <v>6.5000000000000002E-2</v>
      </c>
      <c r="AD22" s="67">
        <v>8.6999999999999994E-2</v>
      </c>
      <c r="AF22" s="69">
        <v>20</v>
      </c>
      <c r="AG22" s="67">
        <v>3600</v>
      </c>
      <c r="AH22" s="67">
        <v>5.5E-2</v>
      </c>
      <c r="AI22" s="67">
        <v>8.5000000000000006E-2</v>
      </c>
      <c r="AK22" s="69">
        <v>20</v>
      </c>
      <c r="AL22" s="67">
        <v>3150</v>
      </c>
      <c r="AM22" s="67">
        <v>4.1000000000000002E-2</v>
      </c>
      <c r="AN22" s="67">
        <v>6.0999999999999999E-2</v>
      </c>
      <c r="AP22" s="69">
        <v>20</v>
      </c>
      <c r="AQ22" s="67">
        <v>4200</v>
      </c>
      <c r="AR22" s="67">
        <v>6.5000000000000002E-2</v>
      </c>
      <c r="AS22" s="67">
        <v>9.0999999999999998E-2</v>
      </c>
      <c r="AU22" s="69">
        <v>20</v>
      </c>
      <c r="AV22" s="67">
        <v>4100</v>
      </c>
      <c r="AW22" s="67">
        <v>5.2999999999999999E-2</v>
      </c>
      <c r="AX22" s="67">
        <v>7.8E-2</v>
      </c>
      <c r="BA22" s="57"/>
      <c r="BB22" s="57"/>
      <c r="BC22" s="57"/>
      <c r="BE22" s="57"/>
    </row>
    <row r="23" spans="2:57" x14ac:dyDescent="0.3">
      <c r="B23" s="69">
        <v>21</v>
      </c>
      <c r="C23" s="67">
        <v>2300</v>
      </c>
      <c r="D23" s="67">
        <v>0.04</v>
      </c>
      <c r="E23" s="67">
        <v>5.7000000000000002E-2</v>
      </c>
      <c r="G23" s="69">
        <v>21</v>
      </c>
      <c r="H23" s="67">
        <v>3200</v>
      </c>
      <c r="I23" s="67">
        <v>5.6000000000000001E-2</v>
      </c>
      <c r="J23" s="67">
        <v>7.2999999999999995E-2</v>
      </c>
      <c r="L23" s="69">
        <v>21</v>
      </c>
      <c r="M23" s="67">
        <v>3200</v>
      </c>
      <c r="N23" s="67">
        <v>5.6000000000000001E-2</v>
      </c>
      <c r="O23" s="67">
        <v>7.2999999999999995E-2</v>
      </c>
      <c r="Q23" s="69">
        <v>21</v>
      </c>
      <c r="R23" s="67">
        <v>3300</v>
      </c>
      <c r="S23" s="67">
        <v>4.3999999999999997E-2</v>
      </c>
      <c r="T23" s="67">
        <v>6.7000000000000004E-2</v>
      </c>
      <c r="V23" s="69">
        <v>21</v>
      </c>
      <c r="W23" s="67">
        <v>3300</v>
      </c>
      <c r="X23" s="67">
        <v>4.3999999999999997E-2</v>
      </c>
      <c r="Y23" s="67">
        <v>6.9000000000000006E-2</v>
      </c>
      <c r="AA23" s="69">
        <v>21</v>
      </c>
      <c r="AB23" s="67">
        <v>3600</v>
      </c>
      <c r="AC23" s="67">
        <v>5.6000000000000001E-2</v>
      </c>
      <c r="AD23" s="67">
        <v>7.5999999999999998E-2</v>
      </c>
      <c r="AF23" s="69">
        <v>21</v>
      </c>
      <c r="AG23" s="67">
        <v>3600</v>
      </c>
      <c r="AH23" s="67">
        <v>4.8000000000000001E-2</v>
      </c>
      <c r="AI23" s="67">
        <v>7.3999999999999996E-2</v>
      </c>
      <c r="AK23" s="69">
        <v>21</v>
      </c>
      <c r="AL23" s="67">
        <v>3150</v>
      </c>
      <c r="AM23" s="67">
        <v>3.5000000000000003E-2</v>
      </c>
      <c r="AN23" s="67">
        <v>5.2999999999999999E-2</v>
      </c>
      <c r="AP23" s="69">
        <v>21</v>
      </c>
      <c r="AQ23" s="67">
        <v>4200</v>
      </c>
      <c r="AR23" s="67">
        <v>5.6000000000000001E-2</v>
      </c>
      <c r="AS23" s="67">
        <v>0.08</v>
      </c>
      <c r="AU23" s="69">
        <v>21</v>
      </c>
      <c r="AV23" s="67">
        <v>3553</v>
      </c>
      <c r="AW23" s="67">
        <v>0.04</v>
      </c>
      <c r="AX23" s="67">
        <v>0.06</v>
      </c>
      <c r="BA23" s="57"/>
      <c r="BB23" s="57"/>
      <c r="BC23" s="57"/>
      <c r="BE23" s="57"/>
    </row>
    <row r="24" spans="2:57" x14ac:dyDescent="0.3">
      <c r="B24" s="69">
        <v>22</v>
      </c>
      <c r="C24" s="67">
        <v>2300</v>
      </c>
      <c r="D24" s="67">
        <v>3.5000000000000003E-2</v>
      </c>
      <c r="E24" s="67">
        <v>0.05</v>
      </c>
      <c r="G24" s="69">
        <v>22</v>
      </c>
      <c r="H24" s="67">
        <v>3200</v>
      </c>
      <c r="I24" s="67">
        <v>4.9000000000000002E-2</v>
      </c>
      <c r="J24" s="67">
        <v>6.5000000000000002E-2</v>
      </c>
      <c r="L24" s="69">
        <v>22</v>
      </c>
      <c r="M24" s="67">
        <v>3200</v>
      </c>
      <c r="N24" s="67">
        <v>4.9000000000000002E-2</v>
      </c>
      <c r="O24" s="67">
        <v>6.4000000000000001E-2</v>
      </c>
      <c r="Q24" s="69">
        <v>22</v>
      </c>
      <c r="R24" s="67">
        <v>3300</v>
      </c>
      <c r="S24" s="67">
        <v>3.7999999999999999E-2</v>
      </c>
      <c r="T24" s="67">
        <v>5.8999999999999997E-2</v>
      </c>
      <c r="V24" s="69">
        <v>22</v>
      </c>
      <c r="W24" s="67">
        <v>3300</v>
      </c>
      <c r="X24" s="67">
        <v>3.7999999999999999E-2</v>
      </c>
      <c r="Y24" s="67">
        <v>6.0999999999999999E-2</v>
      </c>
      <c r="AA24" s="69">
        <v>22</v>
      </c>
      <c r="AB24" s="67">
        <v>3600</v>
      </c>
      <c r="AC24" s="67">
        <v>4.9000000000000002E-2</v>
      </c>
      <c r="AD24" s="67">
        <v>6.7000000000000004E-2</v>
      </c>
      <c r="AF24" s="69">
        <v>22</v>
      </c>
      <c r="AG24" s="67">
        <v>3600</v>
      </c>
      <c r="AH24" s="67">
        <v>4.2000000000000003E-2</v>
      </c>
      <c r="AI24" s="67">
        <v>6.5000000000000002E-2</v>
      </c>
      <c r="AK24" s="69">
        <v>22</v>
      </c>
      <c r="AL24" s="67">
        <v>3150</v>
      </c>
      <c r="AM24" s="67">
        <v>0.03</v>
      </c>
      <c r="AN24" s="67">
        <v>4.7E-2</v>
      </c>
      <c r="AP24" s="69">
        <v>22</v>
      </c>
      <c r="AQ24" s="67">
        <v>4200</v>
      </c>
      <c r="AR24" s="67">
        <v>4.9000000000000002E-2</v>
      </c>
      <c r="AS24" s="67">
        <v>7.0000000000000007E-2</v>
      </c>
      <c r="AU24" s="69">
        <v>22</v>
      </c>
      <c r="AV24" s="67">
        <v>3007</v>
      </c>
      <c r="AW24" s="67">
        <v>2.9000000000000001E-2</v>
      </c>
      <c r="AX24" s="67">
        <v>4.5999999999999999E-2</v>
      </c>
      <c r="BA24" s="57"/>
      <c r="BB24" s="57"/>
      <c r="BC24" s="57"/>
      <c r="BE24" s="57"/>
    </row>
    <row r="25" spans="2:57" x14ac:dyDescent="0.3">
      <c r="B25" s="69">
        <v>23</v>
      </c>
      <c r="C25" s="67">
        <v>2300</v>
      </c>
      <c r="D25" s="67">
        <v>3.1E-2</v>
      </c>
      <c r="E25" s="67">
        <v>4.4999999999999998E-2</v>
      </c>
      <c r="G25" s="69">
        <v>23</v>
      </c>
      <c r="H25" s="67">
        <v>3168</v>
      </c>
      <c r="I25" s="67">
        <v>4.2000000000000003E-2</v>
      </c>
      <c r="J25" s="67">
        <v>5.8999999999999997E-2</v>
      </c>
      <c r="L25" s="69">
        <v>23</v>
      </c>
      <c r="M25" s="67">
        <v>3200</v>
      </c>
      <c r="N25" s="67">
        <v>4.2999999999999997E-2</v>
      </c>
      <c r="O25" s="67">
        <v>5.7000000000000002E-2</v>
      </c>
      <c r="Q25" s="69">
        <v>23</v>
      </c>
      <c r="R25" s="67">
        <v>3300</v>
      </c>
      <c r="S25" s="67">
        <v>3.3000000000000002E-2</v>
      </c>
      <c r="T25" s="67">
        <v>5.1999999999999998E-2</v>
      </c>
      <c r="V25" s="69">
        <v>23</v>
      </c>
      <c r="W25" s="67">
        <v>3300</v>
      </c>
      <c r="X25" s="67">
        <v>3.3000000000000002E-2</v>
      </c>
      <c r="Y25" s="67">
        <v>5.2999999999999999E-2</v>
      </c>
      <c r="AA25" s="69">
        <v>23</v>
      </c>
      <c r="AB25" s="67">
        <v>3600</v>
      </c>
      <c r="AC25" s="67">
        <v>4.2999999999999997E-2</v>
      </c>
      <c r="AD25" s="67">
        <v>0.06</v>
      </c>
      <c r="AF25" s="69">
        <v>23</v>
      </c>
      <c r="AG25" s="67">
        <v>3600</v>
      </c>
      <c r="AH25" s="67">
        <v>3.5999999999999997E-2</v>
      </c>
      <c r="AI25" s="67">
        <v>5.7000000000000002E-2</v>
      </c>
      <c r="AK25" s="69">
        <v>23</v>
      </c>
      <c r="AL25" s="67">
        <v>3150</v>
      </c>
      <c r="AM25" s="67">
        <v>2.7E-2</v>
      </c>
      <c r="AN25" s="67">
        <v>4.2000000000000003E-2</v>
      </c>
      <c r="AP25" s="69">
        <v>23</v>
      </c>
      <c r="AQ25" s="67">
        <v>4200</v>
      </c>
      <c r="AR25" s="67">
        <v>4.2000000000000003E-2</v>
      </c>
      <c r="AS25" s="67">
        <v>6.2E-2</v>
      </c>
      <c r="AU25" s="69">
        <v>23</v>
      </c>
      <c r="AV25" s="67">
        <v>2460</v>
      </c>
      <c r="AW25" s="67">
        <v>2.1000000000000001E-2</v>
      </c>
      <c r="AX25" s="67">
        <v>3.5000000000000003E-2</v>
      </c>
      <c r="BA25" s="57"/>
      <c r="BB25" s="57"/>
      <c r="BC25" s="57"/>
      <c r="BE25" s="57"/>
    </row>
    <row r="26" spans="2:57" x14ac:dyDescent="0.3">
      <c r="B26" s="69">
        <v>24</v>
      </c>
      <c r="C26" s="67">
        <v>2300</v>
      </c>
      <c r="D26" s="67">
        <v>2.7E-2</v>
      </c>
      <c r="E26" s="67">
        <v>0.04</v>
      </c>
      <c r="G26" s="69">
        <v>24</v>
      </c>
      <c r="H26" s="67">
        <v>3136</v>
      </c>
      <c r="I26" s="67">
        <v>3.6999999999999998E-2</v>
      </c>
      <c r="J26" s="67">
        <v>5.2999999999999999E-2</v>
      </c>
      <c r="L26" s="69">
        <v>24</v>
      </c>
      <c r="M26" s="67">
        <v>3200</v>
      </c>
      <c r="N26" s="67">
        <v>3.7999999999999999E-2</v>
      </c>
      <c r="O26" s="67">
        <v>5.0999999999999997E-2</v>
      </c>
      <c r="Q26" s="69">
        <v>24</v>
      </c>
      <c r="R26" s="67">
        <v>3300</v>
      </c>
      <c r="S26" s="67">
        <v>2.9000000000000001E-2</v>
      </c>
      <c r="T26" s="67">
        <v>4.5999999999999999E-2</v>
      </c>
      <c r="V26" s="69">
        <v>24</v>
      </c>
      <c r="W26" s="67">
        <v>3300</v>
      </c>
      <c r="X26" s="67">
        <v>2.9000000000000001E-2</v>
      </c>
      <c r="Y26" s="67">
        <v>4.7E-2</v>
      </c>
      <c r="AA26" s="69">
        <v>24</v>
      </c>
      <c r="AB26" s="67">
        <v>3600</v>
      </c>
      <c r="AC26" s="67">
        <v>3.7999999999999999E-2</v>
      </c>
      <c r="AD26" s="67">
        <v>5.3999999999999999E-2</v>
      </c>
      <c r="AF26" s="69">
        <v>24</v>
      </c>
      <c r="AG26" s="67">
        <v>3600</v>
      </c>
      <c r="AH26" s="67">
        <v>3.2000000000000001E-2</v>
      </c>
      <c r="AI26" s="67">
        <v>5.0999999999999997E-2</v>
      </c>
      <c r="AK26" s="292" t="s">
        <v>553</v>
      </c>
      <c r="AL26" s="292" t="s">
        <v>630</v>
      </c>
      <c r="AP26" s="69">
        <v>24</v>
      </c>
      <c r="AQ26" s="67">
        <v>3528</v>
      </c>
      <c r="AR26" s="67">
        <v>3.1E-2</v>
      </c>
      <c r="AS26" s="67">
        <v>4.7E-2</v>
      </c>
      <c r="AU26" s="69">
        <v>24</v>
      </c>
      <c r="AV26" s="67">
        <v>1913</v>
      </c>
      <c r="AW26" s="67">
        <v>1.4E-2</v>
      </c>
      <c r="AX26" s="67">
        <v>2.5999999999999999E-2</v>
      </c>
      <c r="BA26" s="57"/>
      <c r="BB26" s="57"/>
      <c r="BC26" s="57"/>
      <c r="BE26" s="57"/>
    </row>
    <row r="27" spans="2:57" x14ac:dyDescent="0.3">
      <c r="B27" s="69">
        <v>25</v>
      </c>
      <c r="C27" s="67">
        <v>2300</v>
      </c>
      <c r="D27" s="67">
        <v>2.4E-2</v>
      </c>
      <c r="E27" s="67">
        <v>3.5999999999999997E-2</v>
      </c>
      <c r="G27" s="69">
        <v>25</v>
      </c>
      <c r="H27" s="67">
        <v>2844</v>
      </c>
      <c r="I27" s="67">
        <v>0.03</v>
      </c>
      <c r="J27" s="67">
        <v>4.8000000000000001E-2</v>
      </c>
      <c r="L27" s="69">
        <v>25</v>
      </c>
      <c r="M27" s="67">
        <v>3200</v>
      </c>
      <c r="N27" s="67">
        <v>3.3000000000000002E-2</v>
      </c>
      <c r="O27" s="67">
        <v>4.5999999999999999E-2</v>
      </c>
      <c r="Q27" s="69">
        <v>25</v>
      </c>
      <c r="R27" s="67">
        <v>3300</v>
      </c>
      <c r="S27" s="67">
        <v>2.5999999999999999E-2</v>
      </c>
      <c r="T27" s="67">
        <v>4.2000000000000003E-2</v>
      </c>
      <c r="V27" s="69">
        <v>25</v>
      </c>
      <c r="W27" s="67">
        <v>3300</v>
      </c>
      <c r="X27" s="67">
        <v>2.5999999999999999E-2</v>
      </c>
      <c r="Y27" s="67">
        <v>4.2999999999999997E-2</v>
      </c>
      <c r="AA27" s="69">
        <v>25</v>
      </c>
      <c r="AB27" s="67">
        <v>3600</v>
      </c>
      <c r="AC27" s="67">
        <v>3.3000000000000002E-2</v>
      </c>
      <c r="AD27" s="67">
        <v>4.8000000000000001E-2</v>
      </c>
      <c r="AF27" s="69">
        <v>25</v>
      </c>
      <c r="AG27" s="67">
        <v>3600</v>
      </c>
      <c r="AH27" s="67">
        <v>2.8000000000000001E-2</v>
      </c>
      <c r="AI27" s="67">
        <v>4.5999999999999999E-2</v>
      </c>
      <c r="AP27" s="69">
        <v>25</v>
      </c>
      <c r="AQ27" s="67">
        <v>2856</v>
      </c>
      <c r="AR27" s="67">
        <v>2.1999999999999999E-2</v>
      </c>
      <c r="AS27" s="67">
        <v>3.5000000000000003E-2</v>
      </c>
      <c r="AU27" s="69">
        <v>25</v>
      </c>
      <c r="AV27" s="67">
        <v>1367</v>
      </c>
      <c r="AW27" s="67">
        <v>8.9999999999999993E-3</v>
      </c>
      <c r="AX27" s="67">
        <v>1.7999999999999999E-2</v>
      </c>
      <c r="BA27" s="57"/>
      <c r="BB27" s="57"/>
      <c r="BC27" s="57"/>
      <c r="BE27" s="57"/>
    </row>
    <row r="28" spans="2:57" x14ac:dyDescent="0.3">
      <c r="G28" s="69">
        <v>26</v>
      </c>
      <c r="H28" s="67">
        <v>2489</v>
      </c>
      <c r="I28" s="67">
        <v>2.3E-2</v>
      </c>
      <c r="J28" s="67">
        <v>4.2000000000000003E-2</v>
      </c>
      <c r="L28" s="292" t="s">
        <v>553</v>
      </c>
      <c r="M28" s="292" t="s">
        <v>631</v>
      </c>
      <c r="Q28" s="292" t="s">
        <v>553</v>
      </c>
      <c r="R28" s="292" t="s">
        <v>603</v>
      </c>
      <c r="V28" s="292" t="s">
        <v>553</v>
      </c>
      <c r="W28" s="292" t="s">
        <v>603</v>
      </c>
      <c r="AA28" s="292" t="s">
        <v>553</v>
      </c>
      <c r="AB28" s="292" t="s">
        <v>482</v>
      </c>
      <c r="AF28" s="292" t="s">
        <v>553</v>
      </c>
      <c r="AG28" s="292" t="s">
        <v>603</v>
      </c>
      <c r="AP28" s="69">
        <v>26</v>
      </c>
      <c r="AQ28" s="67">
        <v>2184</v>
      </c>
      <c r="AR28" s="67">
        <v>1.4999999999999999E-2</v>
      </c>
      <c r="AS28" s="67">
        <v>2.5999999999999999E-2</v>
      </c>
      <c r="AU28" s="69">
        <v>26</v>
      </c>
      <c r="AV28" s="67">
        <v>820</v>
      </c>
      <c r="AW28" s="67">
        <v>5.0000000000000001E-3</v>
      </c>
      <c r="AX28" s="67">
        <v>1.0999999999999999E-2</v>
      </c>
      <c r="BA28" s="57"/>
      <c r="BE28" s="57"/>
    </row>
    <row r="29" spans="2:57" x14ac:dyDescent="0.3">
      <c r="B29" t="s">
        <v>513</v>
      </c>
      <c r="G29" s="69">
        <v>27</v>
      </c>
      <c r="H29" s="67">
        <v>2133</v>
      </c>
      <c r="I29" s="67">
        <v>1.7999999999999999E-2</v>
      </c>
      <c r="J29" s="67">
        <v>3.5999999999999997E-2</v>
      </c>
      <c r="Q29" s="79" t="s">
        <v>313</v>
      </c>
      <c r="AP29" s="69">
        <v>27</v>
      </c>
      <c r="AQ29" s="67">
        <v>1512</v>
      </c>
      <c r="AR29" s="67">
        <v>8.9999999999999993E-3</v>
      </c>
      <c r="AS29" s="67">
        <v>1.7000000000000001E-2</v>
      </c>
      <c r="AU29" s="292" t="s">
        <v>553</v>
      </c>
      <c r="AV29" t="s">
        <v>684</v>
      </c>
    </row>
    <row r="30" spans="2:57" x14ac:dyDescent="0.3">
      <c r="G30" s="69">
        <v>28</v>
      </c>
      <c r="H30" s="67">
        <v>1778</v>
      </c>
      <c r="I30" s="67">
        <v>1.2999999999999999E-2</v>
      </c>
      <c r="J30" s="67">
        <v>3.1E-2</v>
      </c>
      <c r="L30" s="303" t="s">
        <v>494</v>
      </c>
      <c r="Q30" s="79" t="s">
        <v>313</v>
      </c>
      <c r="V30" s="303" t="s">
        <v>494</v>
      </c>
      <c r="AA30" s="303" t="s">
        <v>494</v>
      </c>
      <c r="AF30" s="303" t="s">
        <v>494</v>
      </c>
      <c r="AK30" s="303" t="s">
        <v>494</v>
      </c>
      <c r="AP30" s="69">
        <v>28</v>
      </c>
      <c r="AQ30" s="67">
        <v>840</v>
      </c>
      <c r="AR30" s="67">
        <v>5.0000000000000001E-3</v>
      </c>
      <c r="AS30" s="67">
        <v>0.01</v>
      </c>
      <c r="BA30" s="57"/>
    </row>
    <row r="31" spans="2:57" x14ac:dyDescent="0.3">
      <c r="G31" s="69">
        <v>29</v>
      </c>
      <c r="H31" s="67">
        <v>1422</v>
      </c>
      <c r="I31" s="67">
        <v>8.9999999999999993E-3</v>
      </c>
      <c r="J31" s="67">
        <v>2.5000000000000001E-2</v>
      </c>
      <c r="L31" s="292" t="s">
        <v>339</v>
      </c>
      <c r="Q31" s="79" t="s">
        <v>316</v>
      </c>
      <c r="V31" s="292" t="s">
        <v>339</v>
      </c>
      <c r="W31" s="292"/>
      <c r="X31" s="292"/>
      <c r="AA31" s="292" t="s">
        <v>339</v>
      </c>
      <c r="AF31" s="292" t="s">
        <v>339</v>
      </c>
      <c r="AG31" s="57"/>
      <c r="AK31" s="292" t="s">
        <v>339</v>
      </c>
      <c r="AL31" s="57"/>
      <c r="AP31" s="292" t="s">
        <v>553</v>
      </c>
      <c r="AQ31" s="292" t="s">
        <v>603</v>
      </c>
      <c r="BA31" s="57"/>
    </row>
    <row r="32" spans="2:57" ht="29.05" customHeight="1" thickBot="1" x14ac:dyDescent="0.35">
      <c r="G32" s="69">
        <v>30</v>
      </c>
      <c r="H32" s="67">
        <v>1067</v>
      </c>
      <c r="I32" s="67">
        <v>6.0000000000000001E-3</v>
      </c>
      <c r="J32" s="67">
        <v>0.02</v>
      </c>
      <c r="L32" s="181" t="s">
        <v>17</v>
      </c>
      <c r="M32" s="89" t="s">
        <v>598</v>
      </c>
      <c r="N32" s="316" t="s">
        <v>594</v>
      </c>
      <c r="O32" s="91" t="s">
        <v>599</v>
      </c>
      <c r="Q32" s="62" t="s">
        <v>285</v>
      </c>
      <c r="R32" s="63" t="s">
        <v>311</v>
      </c>
      <c r="S32" s="63" t="s">
        <v>312</v>
      </c>
      <c r="V32" s="181" t="s">
        <v>17</v>
      </c>
      <c r="W32" s="89" t="s">
        <v>592</v>
      </c>
      <c r="X32" s="91" t="s">
        <v>593</v>
      </c>
      <c r="AA32" s="181" t="s">
        <v>17</v>
      </c>
      <c r="AB32" s="89" t="s">
        <v>629</v>
      </c>
      <c r="AF32" s="181" t="s">
        <v>17</v>
      </c>
      <c r="AG32" s="89" t="s">
        <v>592</v>
      </c>
      <c r="AH32" s="91" t="s">
        <v>601</v>
      </c>
      <c r="AI32" s="91" t="s">
        <v>593</v>
      </c>
      <c r="AK32" s="181" t="s">
        <v>17</v>
      </c>
      <c r="AL32" s="89" t="s">
        <v>626</v>
      </c>
      <c r="AM32" s="91" t="s">
        <v>627</v>
      </c>
      <c r="AN32" s="91" t="s">
        <v>593</v>
      </c>
      <c r="AU32" s="303" t="s">
        <v>494</v>
      </c>
      <c r="BA32" s="57"/>
    </row>
    <row r="33" spans="6:54" x14ac:dyDescent="0.3">
      <c r="G33" s="69">
        <v>31</v>
      </c>
      <c r="H33" s="67">
        <v>711</v>
      </c>
      <c r="I33" s="67">
        <v>4.0000000000000001E-3</v>
      </c>
      <c r="J33" s="67">
        <v>1.4E-2</v>
      </c>
      <c r="L33" s="186">
        <v>3</v>
      </c>
      <c r="M33" s="235">
        <v>90.5</v>
      </c>
      <c r="N33" s="240">
        <v>90.7</v>
      </c>
      <c r="O33" s="250">
        <v>90.9</v>
      </c>
      <c r="Q33" s="69">
        <v>3</v>
      </c>
      <c r="R33" s="67">
        <v>66</v>
      </c>
      <c r="S33" s="67">
        <v>42</v>
      </c>
      <c r="V33" s="186">
        <v>3</v>
      </c>
      <c r="W33" s="235">
        <v>92.9</v>
      </c>
      <c r="X33" s="250">
        <v>93.7</v>
      </c>
      <c r="AA33" s="186">
        <v>6</v>
      </c>
      <c r="AB33" s="235">
        <v>107.4</v>
      </c>
      <c r="AF33" s="186">
        <v>3</v>
      </c>
      <c r="AG33" s="235">
        <v>92.9</v>
      </c>
      <c r="AH33" s="250">
        <v>93.4</v>
      </c>
      <c r="AI33" s="250">
        <v>93.7</v>
      </c>
      <c r="AK33" s="186">
        <v>3</v>
      </c>
      <c r="AL33" s="235">
        <v>95.9</v>
      </c>
      <c r="AM33" s="250">
        <v>96</v>
      </c>
      <c r="AN33" s="250">
        <v>93.7</v>
      </c>
      <c r="AP33" s="303" t="s">
        <v>494</v>
      </c>
      <c r="AU33" s="292"/>
      <c r="AV33" s="57"/>
      <c r="BA33" s="57"/>
    </row>
    <row r="34" spans="6:54" ht="14.55" thickBot="1" x14ac:dyDescent="0.35">
      <c r="G34" s="69">
        <v>32</v>
      </c>
      <c r="H34" s="67">
        <v>356</v>
      </c>
      <c r="I34" s="67">
        <v>2E-3</v>
      </c>
      <c r="J34" s="67">
        <v>8.9999999999999993E-3</v>
      </c>
      <c r="L34" s="186">
        <v>4</v>
      </c>
      <c r="M34" s="184">
        <v>94.8</v>
      </c>
      <c r="N34" s="196">
        <v>95.3</v>
      </c>
      <c r="O34" s="185">
        <v>95.5</v>
      </c>
      <c r="Q34" s="69">
        <v>4</v>
      </c>
      <c r="R34" s="67">
        <v>208</v>
      </c>
      <c r="S34" s="67">
        <v>180</v>
      </c>
      <c r="V34" s="186">
        <v>4</v>
      </c>
      <c r="W34" s="184">
        <v>97.1</v>
      </c>
      <c r="X34" s="185">
        <v>98.2</v>
      </c>
      <c r="AA34" s="186">
        <v>8</v>
      </c>
      <c r="AB34" s="184">
        <v>108</v>
      </c>
      <c r="AF34" s="186">
        <v>4</v>
      </c>
      <c r="AG34" s="184">
        <v>97.1</v>
      </c>
      <c r="AH34" s="185">
        <v>97.8</v>
      </c>
      <c r="AI34" s="185">
        <v>98.2</v>
      </c>
      <c r="AK34" s="186">
        <v>4</v>
      </c>
      <c r="AL34" s="184">
        <v>100</v>
      </c>
      <c r="AM34" s="185">
        <v>100.5</v>
      </c>
      <c r="AN34" s="185">
        <v>98.2</v>
      </c>
      <c r="AP34" s="292" t="s">
        <v>339</v>
      </c>
      <c r="AQ34" s="57"/>
      <c r="AU34" s="181" t="s">
        <v>17</v>
      </c>
      <c r="AV34" s="89" t="s">
        <v>831</v>
      </c>
      <c r="AW34" s="91" t="s">
        <v>627</v>
      </c>
      <c r="BA34" s="57"/>
    </row>
    <row r="35" spans="6:54" ht="14.55" thickBot="1" x14ac:dyDescent="0.35">
      <c r="F35" s="77"/>
      <c r="G35" s="292" t="s">
        <v>553</v>
      </c>
      <c r="H35" s="292" t="s">
        <v>602</v>
      </c>
      <c r="K35" s="77"/>
      <c r="L35" s="186">
        <v>5</v>
      </c>
      <c r="M35" s="184">
        <v>99.4</v>
      </c>
      <c r="N35" s="196">
        <v>99.9</v>
      </c>
      <c r="O35" s="185">
        <v>100.1</v>
      </c>
      <c r="P35" s="77"/>
      <c r="Q35" s="69">
        <v>5</v>
      </c>
      <c r="R35" s="67">
        <v>444</v>
      </c>
      <c r="S35" s="67">
        <v>412</v>
      </c>
      <c r="V35" s="186">
        <v>5</v>
      </c>
      <c r="W35" s="184">
        <v>102.4</v>
      </c>
      <c r="X35" s="185">
        <v>103.5</v>
      </c>
      <c r="AF35" s="186">
        <v>5</v>
      </c>
      <c r="AG35" s="184">
        <v>102.4</v>
      </c>
      <c r="AH35" s="185">
        <v>103.3</v>
      </c>
      <c r="AI35" s="185">
        <v>103.8</v>
      </c>
      <c r="AK35" s="186">
        <v>5</v>
      </c>
      <c r="AL35" s="184">
        <v>104.9</v>
      </c>
      <c r="AM35" s="185">
        <v>104.9</v>
      </c>
      <c r="AN35" s="185">
        <v>103.8</v>
      </c>
      <c r="AP35" s="181" t="s">
        <v>17</v>
      </c>
      <c r="AQ35" s="89" t="s">
        <v>592</v>
      </c>
      <c r="AR35" s="91" t="s">
        <v>601</v>
      </c>
      <c r="AS35" s="91" t="s">
        <v>593</v>
      </c>
      <c r="AU35" s="186">
        <v>3</v>
      </c>
      <c r="AV35" s="235" t="s">
        <v>667</v>
      </c>
      <c r="AW35" s="250" t="s">
        <v>458</v>
      </c>
      <c r="BA35" s="57"/>
    </row>
    <row r="36" spans="6:54" x14ac:dyDescent="0.3">
      <c r="F36" s="77"/>
      <c r="L36" s="186">
        <v>6</v>
      </c>
      <c r="M36" s="184">
        <v>104.4</v>
      </c>
      <c r="N36" s="196">
        <v>105</v>
      </c>
      <c r="O36" s="185">
        <v>105.2</v>
      </c>
      <c r="P36" s="77"/>
      <c r="Q36" s="69">
        <v>6</v>
      </c>
      <c r="R36" s="67">
        <v>794</v>
      </c>
      <c r="S36" s="67">
        <v>760</v>
      </c>
      <c r="V36" s="186">
        <v>6</v>
      </c>
      <c r="W36" s="184">
        <v>104.9</v>
      </c>
      <c r="X36" s="185">
        <v>104.9</v>
      </c>
      <c r="AF36" s="186">
        <v>6</v>
      </c>
      <c r="AG36" s="184">
        <v>105.8</v>
      </c>
      <c r="AH36" s="185">
        <v>105.9</v>
      </c>
      <c r="AI36" s="185">
        <v>106</v>
      </c>
      <c r="AK36" s="186">
        <v>6</v>
      </c>
      <c r="AL36" s="184">
        <v>104.9</v>
      </c>
      <c r="AM36" s="185">
        <v>104.9</v>
      </c>
      <c r="AN36" s="185">
        <v>106</v>
      </c>
      <c r="AP36" s="186">
        <v>3</v>
      </c>
      <c r="AQ36" s="235">
        <v>92.9</v>
      </c>
      <c r="AR36" s="250">
        <v>93.4</v>
      </c>
      <c r="AS36" s="250">
        <v>93.7</v>
      </c>
      <c r="AU36" s="186">
        <v>4</v>
      </c>
      <c r="AV36" s="184" t="s">
        <v>828</v>
      </c>
      <c r="AW36" s="185" t="s">
        <v>829</v>
      </c>
      <c r="BA36" s="57"/>
    </row>
    <row r="37" spans="6:54" x14ac:dyDescent="0.3">
      <c r="F37" s="303" t="s">
        <v>494</v>
      </c>
      <c r="J37" s="77"/>
      <c r="L37" s="186">
        <v>7</v>
      </c>
      <c r="M37" s="184">
        <v>107.3</v>
      </c>
      <c r="N37" s="196">
        <v>107.4</v>
      </c>
      <c r="O37" s="185">
        <v>107.5</v>
      </c>
      <c r="Q37" s="69">
        <v>7</v>
      </c>
      <c r="R37" s="67">
        <v>1275</v>
      </c>
      <c r="S37" s="67">
        <v>1241</v>
      </c>
      <c r="V37" s="186">
        <v>7</v>
      </c>
      <c r="W37" s="184">
        <v>104.9</v>
      </c>
      <c r="X37" s="185">
        <v>104.9</v>
      </c>
      <c r="AF37" s="186">
        <v>7</v>
      </c>
      <c r="AG37" s="184">
        <v>106</v>
      </c>
      <c r="AH37" s="185">
        <v>106</v>
      </c>
      <c r="AI37" s="185">
        <v>106</v>
      </c>
      <c r="AK37" s="186">
        <v>7</v>
      </c>
      <c r="AL37" s="184">
        <v>104.9</v>
      </c>
      <c r="AM37" s="185">
        <v>104.9</v>
      </c>
      <c r="AN37" s="185">
        <v>106</v>
      </c>
      <c r="AP37" s="186">
        <v>4</v>
      </c>
      <c r="AQ37" s="184">
        <v>97.1</v>
      </c>
      <c r="AR37" s="185">
        <v>97.8</v>
      </c>
      <c r="AS37" s="185">
        <v>98.2</v>
      </c>
      <c r="AU37" s="186">
        <v>5</v>
      </c>
      <c r="AV37" s="184" t="s">
        <v>830</v>
      </c>
      <c r="AW37" s="185" t="s">
        <v>830</v>
      </c>
      <c r="BA37" s="57"/>
    </row>
    <row r="38" spans="6:54" x14ac:dyDescent="0.3">
      <c r="F38" s="292" t="s">
        <v>339</v>
      </c>
      <c r="J38" s="77"/>
      <c r="L38" s="186">
        <v>8</v>
      </c>
      <c r="M38" s="184">
        <v>107.5</v>
      </c>
      <c r="N38" s="196">
        <v>107.5</v>
      </c>
      <c r="O38" s="185">
        <v>107.5</v>
      </c>
      <c r="Q38" s="69">
        <v>8</v>
      </c>
      <c r="R38" s="67">
        <v>1876</v>
      </c>
      <c r="S38" s="67">
        <v>1864</v>
      </c>
      <c r="V38" s="186">
        <v>8</v>
      </c>
      <c r="W38" s="184">
        <v>104.9</v>
      </c>
      <c r="X38" s="185">
        <v>104.9</v>
      </c>
      <c r="AF38" s="186">
        <v>8</v>
      </c>
      <c r="AG38" s="184">
        <v>106</v>
      </c>
      <c r="AH38" s="185">
        <v>106</v>
      </c>
      <c r="AI38" s="185">
        <v>106</v>
      </c>
      <c r="AK38" s="186">
        <v>8</v>
      </c>
      <c r="AL38" s="184">
        <v>104.9</v>
      </c>
      <c r="AM38" s="185">
        <v>104.9</v>
      </c>
      <c r="AN38" s="185">
        <v>106</v>
      </c>
      <c r="AP38" s="186">
        <v>5</v>
      </c>
      <c r="AQ38" s="184">
        <v>102.4</v>
      </c>
      <c r="AR38" s="185">
        <v>103.3</v>
      </c>
      <c r="AS38" s="185">
        <v>103.8</v>
      </c>
      <c r="AU38" s="186">
        <v>6</v>
      </c>
      <c r="AV38" s="184" t="s">
        <v>830</v>
      </c>
      <c r="AW38" s="185" t="s">
        <v>830</v>
      </c>
      <c r="BA38" s="57"/>
      <c r="BB38" s="57"/>
    </row>
    <row r="39" spans="6:54" ht="14.55" thickBot="1" x14ac:dyDescent="0.35">
      <c r="F39" s="181" t="s">
        <v>17</v>
      </c>
      <c r="G39" s="89" t="s">
        <v>600</v>
      </c>
      <c r="H39" s="288" t="s">
        <v>594</v>
      </c>
      <c r="I39" s="316" t="s">
        <v>601</v>
      </c>
      <c r="J39" s="91" t="s">
        <v>595</v>
      </c>
      <c r="L39" s="186">
        <v>9</v>
      </c>
      <c r="M39" s="184">
        <v>107.5</v>
      </c>
      <c r="N39" s="196">
        <v>107.5</v>
      </c>
      <c r="O39" s="185">
        <v>107.5</v>
      </c>
      <c r="Q39" s="69">
        <v>9</v>
      </c>
      <c r="R39" s="67">
        <v>2494</v>
      </c>
      <c r="S39" s="67">
        <v>2588</v>
      </c>
      <c r="V39" s="186">
        <v>9</v>
      </c>
      <c r="W39" s="184">
        <v>104.9</v>
      </c>
      <c r="X39" s="185">
        <v>104.9</v>
      </c>
      <c r="AF39" s="186">
        <v>9</v>
      </c>
      <c r="AG39" s="184">
        <v>106</v>
      </c>
      <c r="AH39" s="185">
        <v>106</v>
      </c>
      <c r="AI39" s="185">
        <v>106</v>
      </c>
      <c r="AK39" s="186">
        <v>9</v>
      </c>
      <c r="AL39" s="184">
        <v>104.9</v>
      </c>
      <c r="AM39" s="185">
        <v>104.9</v>
      </c>
      <c r="AN39" s="185">
        <v>106</v>
      </c>
      <c r="AP39" s="186">
        <v>6</v>
      </c>
      <c r="AQ39" s="184">
        <v>106.2</v>
      </c>
      <c r="AR39" s="185">
        <v>106.7</v>
      </c>
      <c r="AS39" s="185">
        <v>106.9</v>
      </c>
      <c r="AU39" s="186">
        <v>7</v>
      </c>
      <c r="AV39" s="184" t="s">
        <v>830</v>
      </c>
      <c r="AW39" s="185" t="s">
        <v>830</v>
      </c>
      <c r="BA39" s="57"/>
      <c r="BB39" s="57"/>
    </row>
    <row r="40" spans="6:54" x14ac:dyDescent="0.3">
      <c r="F40" s="186">
        <v>3</v>
      </c>
      <c r="G40" s="235">
        <v>90.7</v>
      </c>
      <c r="H40" s="240">
        <v>9070</v>
      </c>
      <c r="I40" s="240">
        <v>91.1</v>
      </c>
      <c r="J40" s="250">
        <v>91.2</v>
      </c>
      <c r="L40" s="186">
        <v>10</v>
      </c>
      <c r="M40" s="184">
        <v>107.5</v>
      </c>
      <c r="N40" s="196">
        <v>107.5</v>
      </c>
      <c r="O40" s="185">
        <v>107.5</v>
      </c>
      <c r="Q40" s="69">
        <v>10</v>
      </c>
      <c r="R40" s="67">
        <v>2996</v>
      </c>
      <c r="S40" s="67">
        <v>3122</v>
      </c>
      <c r="V40" s="186">
        <v>10</v>
      </c>
      <c r="W40" s="184">
        <v>104.9</v>
      </c>
      <c r="X40" s="185">
        <v>104.9</v>
      </c>
      <c r="AF40" s="186">
        <v>10</v>
      </c>
      <c r="AG40" s="184">
        <v>106</v>
      </c>
      <c r="AH40" s="185">
        <v>106</v>
      </c>
      <c r="AI40" s="185">
        <v>106</v>
      </c>
      <c r="AK40" s="186">
        <v>10</v>
      </c>
      <c r="AL40" s="184">
        <v>104.9</v>
      </c>
      <c r="AM40" s="185">
        <v>104.9</v>
      </c>
      <c r="AN40" s="185">
        <v>106</v>
      </c>
      <c r="AP40" s="186">
        <v>7</v>
      </c>
      <c r="AQ40" s="184">
        <v>107</v>
      </c>
      <c r="AR40" s="185">
        <v>107</v>
      </c>
      <c r="AS40" s="185">
        <v>107</v>
      </c>
      <c r="AU40" s="186">
        <v>8</v>
      </c>
      <c r="AV40" s="184" t="s">
        <v>830</v>
      </c>
      <c r="AW40" s="185" t="s">
        <v>830</v>
      </c>
      <c r="BA40" s="57"/>
      <c r="BB40" s="57"/>
    </row>
    <row r="41" spans="6:54" x14ac:dyDescent="0.3">
      <c r="F41" s="186">
        <v>4</v>
      </c>
      <c r="G41" s="184">
        <v>95.1</v>
      </c>
      <c r="H41" s="196">
        <v>95.3</v>
      </c>
      <c r="I41" s="196">
        <v>95.9</v>
      </c>
      <c r="J41" s="185">
        <v>96.2</v>
      </c>
      <c r="L41" s="186">
        <v>11</v>
      </c>
      <c r="M41" s="184">
        <v>107.5</v>
      </c>
      <c r="N41" s="196">
        <v>107.5</v>
      </c>
      <c r="O41" s="185">
        <v>107.5</v>
      </c>
      <c r="Q41" s="69">
        <v>11</v>
      </c>
      <c r="R41" s="75">
        <v>3249</v>
      </c>
      <c r="S41" s="75">
        <v>3278</v>
      </c>
      <c r="AG41" s="57"/>
      <c r="AL41" s="57"/>
      <c r="AP41" s="186">
        <v>8</v>
      </c>
      <c r="AQ41" s="184">
        <v>107</v>
      </c>
      <c r="AR41" s="185">
        <v>107</v>
      </c>
      <c r="AS41" s="185">
        <v>107</v>
      </c>
      <c r="AU41" s="186">
        <v>9</v>
      </c>
      <c r="AV41" s="184" t="s">
        <v>830</v>
      </c>
      <c r="AW41" s="185" t="s">
        <v>830</v>
      </c>
      <c r="BA41" s="57"/>
      <c r="BB41" s="57"/>
    </row>
    <row r="42" spans="6:54" x14ac:dyDescent="0.3">
      <c r="F42" s="186">
        <v>5</v>
      </c>
      <c r="G42" s="184">
        <v>99.7</v>
      </c>
      <c r="H42" s="196">
        <v>99.9</v>
      </c>
      <c r="I42" s="196">
        <v>100.6</v>
      </c>
      <c r="J42" s="185">
        <v>101</v>
      </c>
      <c r="L42" s="186">
        <v>12</v>
      </c>
      <c r="M42" s="184">
        <v>107.5</v>
      </c>
      <c r="N42" s="196">
        <v>107.5</v>
      </c>
      <c r="O42" s="185">
        <v>107.5</v>
      </c>
      <c r="Q42" s="69">
        <v>12</v>
      </c>
      <c r="R42" s="67">
        <v>3297</v>
      </c>
      <c r="S42" s="67">
        <v>3298</v>
      </c>
      <c r="AG42" s="57"/>
      <c r="AL42" s="57"/>
      <c r="AP42" s="186">
        <v>9</v>
      </c>
      <c r="AQ42" s="184">
        <v>107</v>
      </c>
      <c r="AR42" s="185">
        <v>107</v>
      </c>
      <c r="AS42" s="185">
        <v>107</v>
      </c>
      <c r="AU42" s="186">
        <v>10</v>
      </c>
      <c r="AV42" s="184" t="s">
        <v>830</v>
      </c>
      <c r="AW42" s="185" t="s">
        <v>830</v>
      </c>
      <c r="BA42" s="57"/>
      <c r="BB42" s="57"/>
    </row>
    <row r="43" spans="6:54" x14ac:dyDescent="0.3">
      <c r="F43" s="186">
        <v>6</v>
      </c>
      <c r="G43" s="184">
        <v>104.5</v>
      </c>
      <c r="H43" s="196">
        <v>104.7</v>
      </c>
      <c r="I43" s="196">
        <v>105.3</v>
      </c>
      <c r="J43" s="185">
        <v>105.7</v>
      </c>
      <c r="Q43" s="69">
        <v>13</v>
      </c>
      <c r="R43" s="67">
        <v>3300</v>
      </c>
      <c r="S43" s="67">
        <v>3300</v>
      </c>
      <c r="AG43" s="57"/>
      <c r="AL43" s="57"/>
      <c r="AP43" s="186">
        <v>10</v>
      </c>
      <c r="AQ43" s="184">
        <v>107</v>
      </c>
      <c r="AR43" s="185">
        <v>107</v>
      </c>
      <c r="AS43" s="185">
        <v>107</v>
      </c>
      <c r="AU43" s="186">
        <v>11</v>
      </c>
      <c r="AV43" s="184" t="s">
        <v>830</v>
      </c>
      <c r="AW43" s="185" t="s">
        <v>830</v>
      </c>
      <c r="BA43" s="57"/>
      <c r="BB43" s="57"/>
    </row>
    <row r="44" spans="6:54" x14ac:dyDescent="0.3">
      <c r="F44" s="186">
        <v>7</v>
      </c>
      <c r="G44" s="184">
        <v>106</v>
      </c>
      <c r="H44" s="196">
        <v>106</v>
      </c>
      <c r="I44" s="196">
        <v>106</v>
      </c>
      <c r="J44" s="185">
        <v>106</v>
      </c>
      <c r="Q44" s="69">
        <v>14</v>
      </c>
      <c r="R44" s="67">
        <v>3300</v>
      </c>
      <c r="S44" s="67">
        <v>3300</v>
      </c>
      <c r="AG44" s="57"/>
      <c r="AL44" s="57"/>
      <c r="AQ44" s="57"/>
      <c r="AU44" s="186">
        <v>12</v>
      </c>
      <c r="AV44" s="184" t="s">
        <v>830</v>
      </c>
      <c r="AW44" s="185" t="s">
        <v>830</v>
      </c>
      <c r="BA44" s="57"/>
      <c r="BB44" s="57"/>
    </row>
    <row r="45" spans="6:54" x14ac:dyDescent="0.3">
      <c r="F45" s="186">
        <v>8</v>
      </c>
      <c r="G45" s="184">
        <v>106</v>
      </c>
      <c r="H45" s="196">
        <v>106</v>
      </c>
      <c r="I45" s="196">
        <v>106</v>
      </c>
      <c r="J45" s="185">
        <v>106</v>
      </c>
      <c r="Q45" s="69">
        <v>15</v>
      </c>
      <c r="R45" s="67">
        <v>3300</v>
      </c>
      <c r="S45" s="67">
        <v>3300</v>
      </c>
      <c r="AG45" s="57"/>
      <c r="AL45" s="57"/>
      <c r="AP45" s="86" t="s">
        <v>340</v>
      </c>
      <c r="AU45" s="186">
        <v>13</v>
      </c>
      <c r="AV45" s="184" t="s">
        <v>830</v>
      </c>
      <c r="AW45" s="185" t="s">
        <v>830</v>
      </c>
      <c r="BA45" s="57"/>
      <c r="BB45" s="57"/>
    </row>
    <row r="46" spans="6:54" x14ac:dyDescent="0.3">
      <c r="F46" s="186">
        <v>9</v>
      </c>
      <c r="G46" s="184">
        <v>106</v>
      </c>
      <c r="H46" s="196">
        <v>106</v>
      </c>
      <c r="I46" s="196">
        <v>106</v>
      </c>
      <c r="J46" s="185">
        <v>106</v>
      </c>
      <c r="Q46" s="69">
        <v>16</v>
      </c>
      <c r="R46" s="67">
        <v>3300</v>
      </c>
      <c r="S46" s="67">
        <v>3300</v>
      </c>
      <c r="AG46" s="57"/>
      <c r="AL46" s="57"/>
      <c r="AP46" t="s">
        <v>17</v>
      </c>
      <c r="AQ46" s="57"/>
      <c r="AU46" s="186">
        <v>14</v>
      </c>
      <c r="AV46" s="184" t="s">
        <v>830</v>
      </c>
      <c r="AW46" s="185" t="s">
        <v>830</v>
      </c>
      <c r="BA46" s="57"/>
      <c r="BB46" s="57"/>
    </row>
    <row r="47" spans="6:54" x14ac:dyDescent="0.3">
      <c r="F47" s="186">
        <v>10</v>
      </c>
      <c r="G47" s="184">
        <v>106</v>
      </c>
      <c r="H47" s="185">
        <v>106</v>
      </c>
      <c r="I47" s="196">
        <v>106</v>
      </c>
      <c r="J47" s="185">
        <v>106</v>
      </c>
      <c r="P47" s="77"/>
      <c r="Q47" s="69">
        <v>17</v>
      </c>
      <c r="R47" s="67">
        <v>3300</v>
      </c>
      <c r="S47" s="67">
        <v>3300</v>
      </c>
      <c r="AG47" s="57"/>
      <c r="AL47" s="57"/>
      <c r="AP47" s="186">
        <v>3</v>
      </c>
      <c r="AQ47" s="184">
        <v>92.3</v>
      </c>
      <c r="AU47" s="186">
        <v>15</v>
      </c>
      <c r="AV47" s="184" t="s">
        <v>830</v>
      </c>
      <c r="AW47" s="185" t="s">
        <v>830</v>
      </c>
      <c r="BA47" s="57"/>
      <c r="BB47" s="57"/>
    </row>
    <row r="48" spans="6:54" x14ac:dyDescent="0.3">
      <c r="F48" s="77"/>
      <c r="K48" s="77"/>
      <c r="P48" s="77"/>
      <c r="Q48" s="69">
        <v>18</v>
      </c>
      <c r="R48" s="67">
        <v>3300</v>
      </c>
      <c r="S48" s="67">
        <v>3300</v>
      </c>
      <c r="AG48" s="57"/>
      <c r="AL48" s="57"/>
      <c r="AP48" s="186">
        <v>4</v>
      </c>
      <c r="AQ48" s="184">
        <v>92.3</v>
      </c>
      <c r="AU48" s="186">
        <v>16</v>
      </c>
      <c r="AV48" s="184" t="s">
        <v>830</v>
      </c>
      <c r="AW48" s="185" t="s">
        <v>830</v>
      </c>
      <c r="BA48" s="57"/>
      <c r="BB48" s="57"/>
    </row>
    <row r="49" spans="6:54" x14ac:dyDescent="0.3">
      <c r="F49" s="77"/>
      <c r="K49" s="77"/>
      <c r="P49" s="77"/>
      <c r="Q49" s="69">
        <v>19</v>
      </c>
      <c r="R49" s="67">
        <v>3300</v>
      </c>
      <c r="S49" s="67">
        <v>3300</v>
      </c>
      <c r="AG49" s="57"/>
      <c r="AL49" s="57"/>
      <c r="AP49" s="186">
        <v>5</v>
      </c>
      <c r="AQ49" s="184">
        <v>95.3</v>
      </c>
      <c r="AU49" s="186">
        <v>17</v>
      </c>
      <c r="AV49" s="184" t="s">
        <v>830</v>
      </c>
      <c r="AW49" s="185" t="s">
        <v>830</v>
      </c>
      <c r="BB49" s="57"/>
    </row>
    <row r="50" spans="6:54" x14ac:dyDescent="0.3">
      <c r="F50" s="77"/>
      <c r="P50" s="77"/>
      <c r="Q50" s="69">
        <v>20</v>
      </c>
      <c r="R50" s="67">
        <v>3300</v>
      </c>
      <c r="S50" s="67">
        <v>3300</v>
      </c>
      <c r="AG50" s="57"/>
      <c r="AL50" s="57"/>
      <c r="AP50" s="186">
        <v>6</v>
      </c>
      <c r="AQ50" s="184">
        <v>98.3</v>
      </c>
      <c r="BB50" s="57"/>
    </row>
    <row r="51" spans="6:54" x14ac:dyDescent="0.3">
      <c r="F51" s="77"/>
      <c r="P51" s="77"/>
      <c r="Q51" s="69">
        <v>21</v>
      </c>
      <c r="R51" s="67">
        <v>3300</v>
      </c>
      <c r="S51" s="67">
        <v>3300</v>
      </c>
      <c r="AG51" s="57"/>
      <c r="AL51" s="57"/>
      <c r="AP51" s="186">
        <v>7</v>
      </c>
      <c r="AQ51" s="184">
        <v>102.3</v>
      </c>
      <c r="BB51" s="57"/>
    </row>
    <row r="52" spans="6:54" x14ac:dyDescent="0.3">
      <c r="F52" s="77"/>
      <c r="P52" s="77"/>
      <c r="Q52" s="69">
        <v>22</v>
      </c>
      <c r="R52" s="67">
        <v>3300</v>
      </c>
      <c r="S52" s="67">
        <v>3300</v>
      </c>
      <c r="AG52" s="57"/>
      <c r="AL52" s="57"/>
      <c r="AP52" s="186">
        <v>8</v>
      </c>
      <c r="AQ52" s="184">
        <v>105.6</v>
      </c>
      <c r="BB52" s="57"/>
    </row>
    <row r="53" spans="6:54" x14ac:dyDescent="0.3">
      <c r="F53" s="77"/>
      <c r="P53" s="77"/>
      <c r="Q53" s="69">
        <v>23</v>
      </c>
      <c r="R53" s="67">
        <v>3234</v>
      </c>
      <c r="S53" s="67">
        <v>3300</v>
      </c>
      <c r="AG53" s="57"/>
      <c r="AL53" s="57"/>
      <c r="AP53" s="186">
        <v>9</v>
      </c>
      <c r="AQ53" s="184">
        <v>107</v>
      </c>
      <c r="BB53" s="57"/>
    </row>
    <row r="54" spans="6:54" x14ac:dyDescent="0.3">
      <c r="F54" s="77"/>
      <c r="P54" s="77"/>
      <c r="Q54" s="69">
        <v>24</v>
      </c>
      <c r="R54" s="67">
        <v>2830</v>
      </c>
      <c r="S54" s="67">
        <v>3300</v>
      </c>
      <c r="AG54" s="57"/>
      <c r="AL54" s="57"/>
      <c r="AP54" s="186">
        <v>10</v>
      </c>
      <c r="AQ54" s="184">
        <v>107</v>
      </c>
      <c r="BB54" s="57"/>
    </row>
    <row r="55" spans="6:54" x14ac:dyDescent="0.3">
      <c r="Q55" s="69">
        <v>25</v>
      </c>
      <c r="R55" s="67">
        <v>2425</v>
      </c>
      <c r="S55" s="67">
        <v>3300</v>
      </c>
      <c r="AP55" s="186">
        <v>11</v>
      </c>
      <c r="AQ55" s="184">
        <v>107</v>
      </c>
      <c r="BB55" s="57"/>
    </row>
    <row r="56" spans="6:54" x14ac:dyDescent="0.3">
      <c r="Q56" s="69">
        <v>26</v>
      </c>
      <c r="R56" s="67">
        <v>2021</v>
      </c>
      <c r="S56" s="78" t="s">
        <v>313</v>
      </c>
      <c r="AP56" s="186">
        <v>12</v>
      </c>
      <c r="AQ56" s="184">
        <v>107</v>
      </c>
      <c r="BB56" s="57"/>
    </row>
    <row r="57" spans="6:54" x14ac:dyDescent="0.3">
      <c r="Q57" s="69">
        <v>27</v>
      </c>
      <c r="R57" s="67">
        <v>1617</v>
      </c>
      <c r="S57" s="78" t="s">
        <v>313</v>
      </c>
      <c r="AP57" s="186">
        <v>13</v>
      </c>
      <c r="AQ57" s="184">
        <v>107</v>
      </c>
    </row>
    <row r="58" spans="6:54" x14ac:dyDescent="0.3">
      <c r="Q58" s="69">
        <v>28</v>
      </c>
      <c r="R58" s="67">
        <v>1213</v>
      </c>
      <c r="S58" t="s">
        <v>314</v>
      </c>
      <c r="AP58" s="186">
        <v>14</v>
      </c>
      <c r="AQ58" s="184">
        <v>107</v>
      </c>
    </row>
    <row r="59" spans="6:54" x14ac:dyDescent="0.3">
      <c r="Q59" s="69">
        <v>29</v>
      </c>
      <c r="R59" s="67">
        <v>808</v>
      </c>
      <c r="AP59" s="186">
        <v>15</v>
      </c>
      <c r="AQ59" s="184">
        <v>107</v>
      </c>
    </row>
    <row r="60" spans="6:54" x14ac:dyDescent="0.3">
      <c r="Q60" s="69">
        <v>30</v>
      </c>
      <c r="R60" s="67">
        <v>404</v>
      </c>
    </row>
    <row r="61" spans="6:54" x14ac:dyDescent="0.3">
      <c r="R61" s="78" t="s">
        <v>313</v>
      </c>
    </row>
    <row r="62" spans="6:54" x14ac:dyDescent="0.3">
      <c r="R62" s="78" t="s">
        <v>313</v>
      </c>
    </row>
    <row r="63" spans="6:54" x14ac:dyDescent="0.3">
      <c r="R63" t="s">
        <v>315</v>
      </c>
    </row>
    <row r="65" spans="1:20" x14ac:dyDescent="0.3">
      <c r="Q65" s="303" t="s">
        <v>494</v>
      </c>
    </row>
    <row r="66" spans="1:20" x14ac:dyDescent="0.3">
      <c r="Q66" s="292" t="s">
        <v>339</v>
      </c>
      <c r="R66" s="292"/>
      <c r="S66" s="292"/>
    </row>
    <row r="67" spans="1:20" ht="14.55" thickBot="1" x14ac:dyDescent="0.35">
      <c r="Q67" s="181" t="s">
        <v>17</v>
      </c>
      <c r="R67" s="89" t="s">
        <v>592</v>
      </c>
      <c r="S67" s="288" t="s">
        <v>601</v>
      </c>
      <c r="T67" s="288" t="s">
        <v>593</v>
      </c>
    </row>
    <row r="68" spans="1:20" x14ac:dyDescent="0.3">
      <c r="Q68" s="186">
        <v>3</v>
      </c>
      <c r="R68" s="235">
        <v>91.9</v>
      </c>
      <c r="S68" s="240">
        <v>92.4</v>
      </c>
      <c r="T68" s="240">
        <v>92.7</v>
      </c>
    </row>
    <row r="69" spans="1:20" x14ac:dyDescent="0.3">
      <c r="Q69" s="186">
        <v>4</v>
      </c>
      <c r="R69" s="184">
        <v>96.1</v>
      </c>
      <c r="S69" s="196">
        <v>96.8</v>
      </c>
      <c r="T69" s="196">
        <v>97.2</v>
      </c>
    </row>
    <row r="70" spans="1:20" x14ac:dyDescent="0.3">
      <c r="Q70" s="186">
        <v>5</v>
      </c>
      <c r="R70" s="184">
        <v>101</v>
      </c>
      <c r="S70" s="196">
        <v>102</v>
      </c>
      <c r="T70" s="196">
        <v>102.6</v>
      </c>
    </row>
    <row r="71" spans="1:20" x14ac:dyDescent="0.3">
      <c r="Q71" s="186">
        <v>6</v>
      </c>
      <c r="R71" s="184">
        <v>105.2</v>
      </c>
      <c r="S71" s="196">
        <v>105.7</v>
      </c>
      <c r="T71" s="196">
        <v>105.9</v>
      </c>
    </row>
    <row r="72" spans="1:20" x14ac:dyDescent="0.3">
      <c r="Q72" s="186">
        <v>7</v>
      </c>
      <c r="R72" s="184">
        <v>106</v>
      </c>
      <c r="S72" s="196">
        <v>106</v>
      </c>
      <c r="T72" s="196">
        <v>106</v>
      </c>
    </row>
    <row r="73" spans="1:20" x14ac:dyDescent="0.3">
      <c r="Q73" s="186">
        <v>8</v>
      </c>
      <c r="R73" s="184">
        <v>106</v>
      </c>
      <c r="S73" s="196">
        <v>106</v>
      </c>
      <c r="T73" s="196">
        <v>106</v>
      </c>
    </row>
    <row r="74" spans="1:20" x14ac:dyDescent="0.3">
      <c r="Q74" s="186">
        <v>9</v>
      </c>
      <c r="R74" s="184">
        <v>106</v>
      </c>
      <c r="S74" s="196">
        <v>106</v>
      </c>
      <c r="T74" s="196">
        <v>106</v>
      </c>
    </row>
    <row r="75" spans="1:20" x14ac:dyDescent="0.3">
      <c r="Q75" s="186">
        <v>10</v>
      </c>
      <c r="R75" s="184">
        <v>106</v>
      </c>
      <c r="S75" s="185">
        <v>106</v>
      </c>
      <c r="T75" s="185">
        <v>106</v>
      </c>
    </row>
    <row r="79" spans="1:20" x14ac:dyDescent="0.3">
      <c r="A79" s="69">
        <v>3</v>
      </c>
      <c r="B79" s="67">
        <v>75</v>
      </c>
      <c r="C79" s="67">
        <v>0.24</v>
      </c>
      <c r="D79" s="67">
        <v>1.01</v>
      </c>
    </row>
    <row r="80" spans="1:20" x14ac:dyDescent="0.3">
      <c r="A80" s="69">
        <v>4</v>
      </c>
      <c r="B80" s="67">
        <v>293</v>
      </c>
      <c r="C80" s="67">
        <v>0.39600000000000002</v>
      </c>
      <c r="D80" s="67">
        <v>0.88</v>
      </c>
    </row>
    <row r="81" spans="1:4" x14ac:dyDescent="0.3">
      <c r="A81" s="69">
        <v>5</v>
      </c>
      <c r="B81" s="67">
        <v>623</v>
      </c>
      <c r="C81" s="67">
        <v>0.43099999999999999</v>
      </c>
      <c r="D81" s="67">
        <v>0.86</v>
      </c>
    </row>
    <row r="82" spans="1:4" x14ac:dyDescent="0.3">
      <c r="A82" s="69">
        <v>6</v>
      </c>
      <c r="B82" s="67">
        <v>1110</v>
      </c>
      <c r="C82" s="67">
        <v>0.44500000000000001</v>
      </c>
      <c r="D82" s="67">
        <v>0.86</v>
      </c>
    </row>
    <row r="83" spans="1:4" x14ac:dyDescent="0.3">
      <c r="A83" s="69">
        <v>7</v>
      </c>
      <c r="B83" s="67">
        <v>1782</v>
      </c>
      <c r="C83" s="67">
        <v>0.45</v>
      </c>
      <c r="D83" s="67">
        <v>0.86</v>
      </c>
    </row>
    <row r="84" spans="1:4" x14ac:dyDescent="0.3">
      <c r="A84" s="69">
        <v>8</v>
      </c>
      <c r="B84" s="67">
        <v>2641</v>
      </c>
      <c r="C84" s="67">
        <v>0.44600000000000001</v>
      </c>
      <c r="D84" s="67">
        <v>0.81</v>
      </c>
    </row>
    <row r="85" spans="1:4" x14ac:dyDescent="0.3">
      <c r="A85" s="69">
        <v>9</v>
      </c>
      <c r="B85" s="67">
        <v>3548</v>
      </c>
      <c r="C85" s="67">
        <v>0.42099999999999999</v>
      </c>
      <c r="D85" s="67">
        <v>0.69</v>
      </c>
    </row>
    <row r="86" spans="1:4" x14ac:dyDescent="0.3">
      <c r="A86" s="69">
        <v>10</v>
      </c>
      <c r="B86" s="67">
        <v>3975</v>
      </c>
      <c r="C86" s="67">
        <v>0.34399999999999997</v>
      </c>
      <c r="D86" s="67">
        <v>0.56000000000000005</v>
      </c>
    </row>
    <row r="87" spans="1:4" x14ac:dyDescent="0.3">
      <c r="A87" s="69">
        <v>11</v>
      </c>
      <c r="B87" s="67">
        <v>4000</v>
      </c>
      <c r="C87" s="67">
        <v>0.26</v>
      </c>
      <c r="D87" s="67">
        <v>0.43</v>
      </c>
    </row>
    <row r="88" spans="1:4" x14ac:dyDescent="0.3">
      <c r="A88" s="69">
        <v>12</v>
      </c>
      <c r="B88" s="67">
        <v>4000</v>
      </c>
      <c r="C88" s="67">
        <v>0.2</v>
      </c>
      <c r="D88" s="67">
        <v>0.32</v>
      </c>
    </row>
    <row r="89" spans="1:4" x14ac:dyDescent="0.3">
      <c r="A89" s="69">
        <v>13</v>
      </c>
      <c r="B89" s="67">
        <v>4000</v>
      </c>
      <c r="C89" s="67">
        <v>0.158</v>
      </c>
      <c r="D89" s="67">
        <v>0.25</v>
      </c>
    </row>
    <row r="90" spans="1:4" x14ac:dyDescent="0.3">
      <c r="A90" s="69">
        <v>14</v>
      </c>
      <c r="B90" s="67">
        <v>4000</v>
      </c>
      <c r="C90" s="67">
        <v>0.126</v>
      </c>
      <c r="D90" s="67">
        <v>0.2</v>
      </c>
    </row>
    <row r="91" spans="1:4" x14ac:dyDescent="0.3">
      <c r="A91" s="69">
        <v>15</v>
      </c>
      <c r="B91" s="67">
        <v>4000</v>
      </c>
      <c r="C91" s="67">
        <v>0.10299999999999999</v>
      </c>
      <c r="D91" s="67">
        <v>0.16</v>
      </c>
    </row>
    <row r="92" spans="1:4" x14ac:dyDescent="0.3">
      <c r="A92" s="69">
        <v>16</v>
      </c>
      <c r="B92" s="67">
        <v>4000</v>
      </c>
      <c r="C92" s="67">
        <v>8.4000000000000005E-2</v>
      </c>
      <c r="D92" s="67">
        <v>0.13</v>
      </c>
    </row>
    <row r="93" spans="1:4" x14ac:dyDescent="0.3">
      <c r="A93" s="69">
        <v>17</v>
      </c>
      <c r="B93" s="67">
        <v>4000</v>
      </c>
      <c r="C93" s="67">
        <v>7.0000000000000007E-2</v>
      </c>
      <c r="D93" s="67">
        <v>0.11</v>
      </c>
    </row>
    <row r="94" spans="1:4" x14ac:dyDescent="0.3">
      <c r="A94" s="69">
        <v>18</v>
      </c>
      <c r="B94" s="67">
        <v>4000</v>
      </c>
      <c r="C94" s="67">
        <v>5.8999999999999997E-2</v>
      </c>
      <c r="D94" s="67">
        <v>0.09</v>
      </c>
    </row>
    <row r="95" spans="1:4" x14ac:dyDescent="0.3">
      <c r="A95" s="69">
        <v>19</v>
      </c>
      <c r="B95" s="67">
        <v>4000</v>
      </c>
      <c r="C95" s="67">
        <v>0.05</v>
      </c>
      <c r="D95" s="67">
        <v>0.08</v>
      </c>
    </row>
    <row r="96" spans="1:4" x14ac:dyDescent="0.3">
      <c r="A96" s="69">
        <v>20</v>
      </c>
      <c r="B96" s="67">
        <v>4000</v>
      </c>
      <c r="C96" s="67">
        <v>4.2999999999999997E-2</v>
      </c>
      <c r="D96" s="67">
        <v>7.0000000000000007E-2</v>
      </c>
    </row>
    <row r="97" spans="1:4" x14ac:dyDescent="0.3">
      <c r="A97" s="69">
        <v>21</v>
      </c>
      <c r="B97" s="67">
        <v>4000</v>
      </c>
      <c r="C97" s="67">
        <v>3.6999999999999998E-2</v>
      </c>
      <c r="D97" s="67">
        <v>0.06</v>
      </c>
    </row>
    <row r="98" spans="1:4" x14ac:dyDescent="0.3">
      <c r="A98" s="69">
        <v>22</v>
      </c>
      <c r="B98" s="67">
        <v>4000</v>
      </c>
      <c r="C98" s="67">
        <v>3.3000000000000002E-2</v>
      </c>
      <c r="D98" s="67">
        <v>0.05</v>
      </c>
    </row>
    <row r="99" spans="1:4" x14ac:dyDescent="0.3">
      <c r="A99" s="69">
        <v>23</v>
      </c>
      <c r="B99" s="67">
        <v>4000</v>
      </c>
      <c r="C99" s="67">
        <v>2.8000000000000001E-2</v>
      </c>
      <c r="D99" s="67">
        <v>0.05</v>
      </c>
    </row>
    <row r="100" spans="1:4" x14ac:dyDescent="0.3">
      <c r="A100" s="69">
        <v>24</v>
      </c>
      <c r="B100" s="67">
        <v>4000</v>
      </c>
      <c r="C100" s="67">
        <v>2.5000000000000001E-2</v>
      </c>
      <c r="D100" s="67">
        <v>0.04</v>
      </c>
    </row>
    <row r="101" spans="1:4" x14ac:dyDescent="0.3">
      <c r="A101" s="69">
        <v>25</v>
      </c>
      <c r="B101" s="67">
        <v>4000</v>
      </c>
      <c r="C101" s="67">
        <v>2.1999999999999999E-2</v>
      </c>
      <c r="D101" s="67">
        <v>0.04</v>
      </c>
    </row>
    <row r="102" spans="1:4" x14ac:dyDescent="0.3">
      <c r="A102">
        <v>26</v>
      </c>
      <c r="B102">
        <v>4000</v>
      </c>
      <c r="C102">
        <v>0.02</v>
      </c>
    </row>
  </sheetData>
  <phoneticPr fontId="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indexed="62"/>
  </sheetPr>
  <dimension ref="B1:BR55"/>
  <sheetViews>
    <sheetView topLeftCell="N1" workbookViewId="0">
      <selection activeCell="N32" sqref="N32"/>
    </sheetView>
  </sheetViews>
  <sheetFormatPr baseColWidth="10" defaultRowHeight="14" x14ac:dyDescent="0.3"/>
  <cols>
    <col min="1" max="1" width="2.8984375" customWidth="1"/>
    <col min="2" max="2" width="5.296875" bestFit="1" customWidth="1"/>
    <col min="3" max="3" width="7.69921875" customWidth="1"/>
    <col min="4" max="4" width="2" customWidth="1"/>
    <col min="5" max="5" width="5.59765625" customWidth="1"/>
    <col min="6" max="6" width="6.69921875" customWidth="1"/>
    <col min="7" max="7" width="4" customWidth="1"/>
    <col min="8" max="8" width="5.296875" bestFit="1" customWidth="1"/>
    <col min="9" max="9" width="7.296875" customWidth="1"/>
    <col min="10" max="10" width="2.09765625" customWidth="1"/>
    <col min="11" max="11" width="5.8984375" customWidth="1"/>
    <col min="12" max="12" width="6.296875" customWidth="1"/>
    <col min="13" max="13" width="3.69921875" customWidth="1"/>
    <col min="14" max="14" width="5.296875" bestFit="1" customWidth="1"/>
    <col min="15" max="15" width="7.09765625" customWidth="1"/>
    <col min="16" max="16" width="2.09765625" customWidth="1"/>
    <col min="17" max="17" width="5.69921875" customWidth="1"/>
    <col min="18" max="18" width="7.09765625" customWidth="1"/>
    <col min="19" max="19" width="3.69921875" customWidth="1"/>
    <col min="20" max="20" width="5.296875" bestFit="1" customWidth="1"/>
    <col min="21" max="21" width="7.09765625" customWidth="1"/>
    <col min="22" max="22" width="2.59765625" customWidth="1"/>
    <col min="23" max="23" width="5.296875" customWidth="1"/>
    <col min="24" max="24" width="7" customWidth="1"/>
    <col min="25" max="25" width="4" customWidth="1"/>
    <col min="26" max="26" width="5.296875" bestFit="1" customWidth="1"/>
    <col min="27" max="27" width="7.59765625" customWidth="1"/>
    <col min="28" max="28" width="2.69921875" customWidth="1"/>
    <col min="29" max="29" width="5.296875" customWidth="1"/>
    <col min="30" max="30" width="6.59765625" customWidth="1"/>
    <col min="31" max="31" width="4.69921875" customWidth="1"/>
    <col min="32" max="32" width="6" customWidth="1"/>
    <col min="33" max="33" width="6.296875" customWidth="1"/>
    <col min="34" max="34" width="6.59765625" customWidth="1"/>
    <col min="35" max="35" width="6.296875" customWidth="1"/>
    <col min="36" max="37" width="5.59765625" customWidth="1"/>
    <col min="38" max="38" width="6.296875" customWidth="1"/>
    <col min="39" max="39" width="6.8984375" customWidth="1"/>
    <col min="40" max="40" width="6.69921875" customWidth="1"/>
    <col min="41" max="41" width="5.296875" bestFit="1" customWidth="1"/>
    <col min="42" max="42" width="4.8984375" bestFit="1" customWidth="1"/>
    <col min="43" max="43" width="4.796875" customWidth="1"/>
    <col min="44" max="44" width="5.296875" bestFit="1" customWidth="1"/>
    <col min="45" max="45" width="5.19921875" customWidth="1"/>
    <col min="46" max="46" width="5.8984375" bestFit="1" customWidth="1"/>
    <col min="47" max="47" width="4.8984375" bestFit="1" customWidth="1"/>
    <col min="48" max="48" width="5.19921875" customWidth="1"/>
    <col min="49" max="49" width="5.296875" bestFit="1" customWidth="1"/>
    <col min="50" max="50" width="7" bestFit="1" customWidth="1"/>
    <col min="51" max="51" width="7" customWidth="1"/>
    <col min="52" max="52" width="5.296875" bestFit="1" customWidth="1"/>
    <col min="53" max="53" width="5.8984375" bestFit="1" customWidth="1"/>
    <col min="54" max="54" width="4.5" customWidth="1"/>
    <col min="55" max="55" width="5.59765625" customWidth="1"/>
    <col min="56" max="56" width="7.09765625" customWidth="1"/>
    <col min="57" max="57" width="6.5" customWidth="1"/>
    <col min="58" max="59" width="5.59765625" customWidth="1"/>
    <col min="60" max="60" width="6.19921875" customWidth="1"/>
    <col min="61" max="61" width="5.296875" bestFit="1" customWidth="1"/>
    <col min="62" max="62" width="7" bestFit="1" customWidth="1"/>
    <col min="63" max="63" width="7.296875" customWidth="1"/>
    <col min="64" max="64" width="6.8984375" customWidth="1"/>
  </cols>
  <sheetData>
    <row r="1" spans="2:70" ht="18.3" x14ac:dyDescent="0.4">
      <c r="B1" s="61"/>
      <c r="C1" s="61" t="s">
        <v>263</v>
      </c>
      <c r="I1" s="61" t="s">
        <v>262</v>
      </c>
      <c r="O1" s="61" t="s">
        <v>261</v>
      </c>
      <c r="U1" s="61" t="s">
        <v>260</v>
      </c>
      <c r="AA1" s="61" t="s">
        <v>264</v>
      </c>
      <c r="AD1" s="61"/>
      <c r="AE1" s="61"/>
      <c r="AF1" s="61"/>
      <c r="AG1" s="61" t="s">
        <v>471</v>
      </c>
      <c r="AH1" s="61"/>
      <c r="AI1" s="61"/>
      <c r="AJ1" s="61"/>
      <c r="AK1" s="61"/>
      <c r="AL1" s="61" t="s">
        <v>826</v>
      </c>
      <c r="AM1" s="61"/>
      <c r="AN1" s="61"/>
      <c r="AO1" s="61"/>
      <c r="AP1" s="61"/>
      <c r="AQ1" s="61"/>
      <c r="AR1" s="61" t="s">
        <v>825</v>
      </c>
      <c r="AS1" s="61"/>
      <c r="AT1" s="61"/>
      <c r="AW1" s="61" t="s">
        <v>824</v>
      </c>
      <c r="AX1" s="61"/>
      <c r="AY1" s="61"/>
      <c r="BC1" s="61" t="s">
        <v>823</v>
      </c>
      <c r="BI1" s="367" t="s">
        <v>822</v>
      </c>
      <c r="BK1" s="367"/>
      <c r="BP1" s="399"/>
      <c r="BQ1" s="399"/>
      <c r="BR1" s="399"/>
    </row>
    <row r="2" spans="2:70" x14ac:dyDescent="0.3">
      <c r="C2" s="9" t="s">
        <v>18</v>
      </c>
      <c r="I2" s="9" t="s">
        <v>18</v>
      </c>
      <c r="O2" s="9" t="s">
        <v>18</v>
      </c>
      <c r="U2" s="9" t="s">
        <v>18</v>
      </c>
      <c r="AA2" s="9" t="s">
        <v>18</v>
      </c>
      <c r="AF2" s="9"/>
      <c r="AG2" s="9" t="s">
        <v>18</v>
      </c>
      <c r="AH2" s="9"/>
      <c r="AI2" s="9"/>
      <c r="AP2" s="372" t="s">
        <v>883</v>
      </c>
      <c r="AU2" s="372" t="s">
        <v>883</v>
      </c>
      <c r="BA2" s="372" t="s">
        <v>883</v>
      </c>
      <c r="BG2" s="372" t="s">
        <v>883</v>
      </c>
      <c r="BL2" s="372" t="s">
        <v>883</v>
      </c>
    </row>
    <row r="3" spans="2:70" ht="7.25" customHeight="1" x14ac:dyDescent="0.3">
      <c r="C3" s="9"/>
      <c r="I3" s="9"/>
      <c r="N3" s="9"/>
      <c r="U3" s="9"/>
      <c r="AA3" s="9"/>
    </row>
    <row r="4" spans="2:70" ht="29.05" customHeight="1" thickBot="1" x14ac:dyDescent="0.35">
      <c r="B4" s="266" t="s">
        <v>575</v>
      </c>
      <c r="C4" s="267" t="s">
        <v>576</v>
      </c>
      <c r="D4" s="8"/>
      <c r="E4" s="266" t="s">
        <v>575</v>
      </c>
      <c r="F4" s="294" t="s">
        <v>552</v>
      </c>
      <c r="H4" s="266" t="s">
        <v>575</v>
      </c>
      <c r="I4" s="267" t="s">
        <v>576</v>
      </c>
      <c r="J4" s="8"/>
      <c r="K4" s="266" t="s">
        <v>575</v>
      </c>
      <c r="L4" s="294" t="s">
        <v>552</v>
      </c>
      <c r="N4" s="266" t="s">
        <v>575</v>
      </c>
      <c r="O4" s="267" t="s">
        <v>576</v>
      </c>
      <c r="P4" s="8"/>
      <c r="Q4" s="266" t="s">
        <v>575</v>
      </c>
      <c r="R4" s="294" t="s">
        <v>552</v>
      </c>
      <c r="T4" s="266" t="s">
        <v>575</v>
      </c>
      <c r="U4" s="267" t="s">
        <v>576</v>
      </c>
      <c r="V4" s="8"/>
      <c r="W4" s="266" t="s">
        <v>575</v>
      </c>
      <c r="X4" s="294" t="s">
        <v>552</v>
      </c>
      <c r="Z4" s="266" t="s">
        <v>575</v>
      </c>
      <c r="AA4" s="267" t="s">
        <v>576</v>
      </c>
      <c r="AB4" s="8"/>
      <c r="AC4" s="266" t="s">
        <v>575</v>
      </c>
      <c r="AD4" s="294" t="s">
        <v>552</v>
      </c>
      <c r="AF4" s="266" t="s">
        <v>575</v>
      </c>
      <c r="AG4" s="267" t="s">
        <v>576</v>
      </c>
      <c r="AH4" s="294" t="s">
        <v>551</v>
      </c>
      <c r="AI4" s="266" t="s">
        <v>575</v>
      </c>
      <c r="AJ4" s="294" t="s">
        <v>552</v>
      </c>
      <c r="AL4" s="266" t="s">
        <v>575</v>
      </c>
      <c r="AM4" s="267" t="s">
        <v>576</v>
      </c>
      <c r="AN4" s="294" t="s">
        <v>551</v>
      </c>
      <c r="AO4" s="266" t="s">
        <v>575</v>
      </c>
      <c r="AP4" s="294" t="s">
        <v>552</v>
      </c>
      <c r="AR4" s="266" t="s">
        <v>575</v>
      </c>
      <c r="AS4" s="267" t="s">
        <v>576</v>
      </c>
      <c r="AT4" s="294" t="s">
        <v>551</v>
      </c>
      <c r="AU4" s="294" t="s">
        <v>552</v>
      </c>
      <c r="AW4" s="266" t="s">
        <v>575</v>
      </c>
      <c r="AX4" s="267" t="s">
        <v>576</v>
      </c>
      <c r="AY4" s="294" t="s">
        <v>551</v>
      </c>
      <c r="AZ4" s="266" t="s">
        <v>575</v>
      </c>
      <c r="BA4" s="294" t="s">
        <v>552</v>
      </c>
      <c r="BC4" s="266" t="s">
        <v>575</v>
      </c>
      <c r="BD4" s="267" t="s">
        <v>576</v>
      </c>
      <c r="BE4" s="294" t="s">
        <v>551</v>
      </c>
      <c r="BF4" s="266" t="s">
        <v>575</v>
      </c>
      <c r="BG4" s="294" t="s">
        <v>552</v>
      </c>
      <c r="BI4" s="266" t="s">
        <v>575</v>
      </c>
      <c r="BJ4" s="267" t="s">
        <v>576</v>
      </c>
      <c r="BK4" s="294" t="s">
        <v>551</v>
      </c>
      <c r="BL4" s="294" t="s">
        <v>552</v>
      </c>
    </row>
    <row r="5" spans="2:70" x14ac:dyDescent="0.3">
      <c r="B5" s="69">
        <v>3</v>
      </c>
      <c r="C5" s="67">
        <v>18.3</v>
      </c>
      <c r="D5" s="67"/>
      <c r="E5" s="69">
        <v>3</v>
      </c>
      <c r="F5" s="67">
        <v>1.0660000000000001</v>
      </c>
      <c r="H5" s="69">
        <v>3</v>
      </c>
      <c r="I5" s="67">
        <v>25.9</v>
      </c>
      <c r="J5" s="67"/>
      <c r="K5" s="69">
        <v>3</v>
      </c>
      <c r="L5" s="67">
        <v>0.99299999999999999</v>
      </c>
      <c r="N5" s="69">
        <v>3</v>
      </c>
      <c r="O5" s="67">
        <v>47.2</v>
      </c>
      <c r="P5" s="67"/>
      <c r="Q5" s="69">
        <v>3</v>
      </c>
      <c r="R5" s="67">
        <v>0.90300000000000002</v>
      </c>
      <c r="T5" s="69">
        <v>3</v>
      </c>
      <c r="U5" s="67">
        <v>54.7</v>
      </c>
      <c r="V5" s="67"/>
      <c r="W5" s="69">
        <v>3</v>
      </c>
      <c r="X5" s="67">
        <v>0.96599999999999997</v>
      </c>
      <c r="Z5" s="69">
        <v>3</v>
      </c>
      <c r="AA5" s="67">
        <v>47.4</v>
      </c>
      <c r="AB5" s="67"/>
      <c r="AC5" s="69">
        <v>3</v>
      </c>
      <c r="AD5" s="67">
        <v>1.095</v>
      </c>
      <c r="AF5" s="69">
        <v>3</v>
      </c>
      <c r="AG5" s="173">
        <v>56.6</v>
      </c>
      <c r="AH5" s="67">
        <v>0.30299999999999999</v>
      </c>
      <c r="AI5" s="69">
        <v>3</v>
      </c>
      <c r="AJ5" s="67">
        <v>1.1000000000000001</v>
      </c>
      <c r="AL5" s="69">
        <v>3</v>
      </c>
      <c r="AM5" s="173">
        <v>59</v>
      </c>
      <c r="AN5" s="67">
        <v>0.28499999999999998</v>
      </c>
      <c r="AO5" s="69">
        <v>3</v>
      </c>
      <c r="AP5" s="67">
        <v>1.22</v>
      </c>
      <c r="AR5" s="69">
        <v>3</v>
      </c>
      <c r="AS5" s="173">
        <v>31.7</v>
      </c>
      <c r="AT5" s="67">
        <v>0.13200000000000001</v>
      </c>
      <c r="AU5" s="67">
        <v>1.23</v>
      </c>
      <c r="AW5" s="69">
        <v>3</v>
      </c>
      <c r="AX5" s="173">
        <v>68.099999999999994</v>
      </c>
      <c r="AY5" s="67">
        <v>0.28100000000000003</v>
      </c>
      <c r="AZ5" s="69">
        <v>3</v>
      </c>
      <c r="BA5" s="67">
        <v>1.107</v>
      </c>
      <c r="BC5" s="69">
        <v>3</v>
      </c>
      <c r="BD5" s="173">
        <v>86.4</v>
      </c>
      <c r="BE5" s="67">
        <v>0.27700000000000002</v>
      </c>
      <c r="BF5" s="69">
        <v>3</v>
      </c>
      <c r="BG5" s="67">
        <v>1.18</v>
      </c>
      <c r="BI5" s="69">
        <v>3</v>
      </c>
      <c r="BJ5" s="173">
        <v>97.8</v>
      </c>
      <c r="BK5" s="67">
        <v>0.26100000000000001</v>
      </c>
      <c r="BL5" s="67">
        <v>1.22</v>
      </c>
    </row>
    <row r="6" spans="2:70" x14ac:dyDescent="0.3">
      <c r="B6" s="69">
        <v>3.5</v>
      </c>
      <c r="C6" s="67">
        <v>41.4</v>
      </c>
      <c r="D6" s="67"/>
      <c r="E6" s="69">
        <v>4</v>
      </c>
      <c r="F6" s="67">
        <v>0.86799999999999999</v>
      </c>
      <c r="H6" s="69">
        <v>3.5</v>
      </c>
      <c r="I6" s="67">
        <v>52.4</v>
      </c>
      <c r="J6" s="67"/>
      <c r="K6" s="69">
        <v>4</v>
      </c>
      <c r="L6" s="67">
        <v>0.83199999999999996</v>
      </c>
      <c r="N6" s="69">
        <v>3.5</v>
      </c>
      <c r="O6" s="67">
        <v>81.900000000000006</v>
      </c>
      <c r="P6" s="67"/>
      <c r="Q6" s="69">
        <v>4</v>
      </c>
      <c r="R6" s="67">
        <v>0.79800000000000004</v>
      </c>
      <c r="T6" s="69">
        <v>3.5</v>
      </c>
      <c r="U6" s="67">
        <v>97.4</v>
      </c>
      <c r="V6" s="67"/>
      <c r="W6" s="69">
        <v>4</v>
      </c>
      <c r="X6" s="67">
        <v>0.79700000000000004</v>
      </c>
      <c r="Z6" s="69">
        <v>3.5</v>
      </c>
      <c r="AA6" s="67">
        <v>93.6</v>
      </c>
      <c r="AB6" s="67"/>
      <c r="AC6" s="69">
        <v>4</v>
      </c>
      <c r="AD6" s="67">
        <v>0.88500000000000001</v>
      </c>
      <c r="AF6" s="69">
        <v>3.5</v>
      </c>
      <c r="AG6" s="173">
        <v>116.3</v>
      </c>
      <c r="AH6" s="67">
        <v>0.39200000000000002</v>
      </c>
      <c r="AI6" s="69">
        <v>4</v>
      </c>
      <c r="AJ6" s="67">
        <v>0.89</v>
      </c>
      <c r="AL6" s="69">
        <v>3.5</v>
      </c>
      <c r="AM6" s="173">
        <v>127.4</v>
      </c>
      <c r="AN6" s="67">
        <v>0.38800000000000001</v>
      </c>
      <c r="AO6" s="69">
        <v>4</v>
      </c>
      <c r="AP6" s="67">
        <v>0.97</v>
      </c>
      <c r="AR6" s="69">
        <v>3.5</v>
      </c>
      <c r="AS6" s="173">
        <v>108.9</v>
      </c>
      <c r="AT6" s="67">
        <v>0.28499999999999998</v>
      </c>
      <c r="AU6" s="67">
        <v>0.98</v>
      </c>
      <c r="AW6" s="69">
        <v>3.5</v>
      </c>
      <c r="AX6" s="173">
        <v>141.9</v>
      </c>
      <c r="AY6" s="67">
        <v>0.36899999999999999</v>
      </c>
      <c r="AZ6" s="69">
        <v>4</v>
      </c>
      <c r="BA6" s="67">
        <v>0.90100000000000002</v>
      </c>
      <c r="BC6" s="69">
        <v>3.5</v>
      </c>
      <c r="BD6" s="173">
        <v>185.3</v>
      </c>
      <c r="BE6" s="67">
        <v>0.374</v>
      </c>
      <c r="BF6" s="69">
        <v>4</v>
      </c>
      <c r="BG6" s="67">
        <v>0.95</v>
      </c>
      <c r="BH6" s="172"/>
      <c r="BI6" s="69">
        <v>3.5</v>
      </c>
      <c r="BJ6" s="173">
        <v>221.6</v>
      </c>
      <c r="BK6" s="67">
        <v>0.372</v>
      </c>
      <c r="BL6" s="67">
        <v>1.07</v>
      </c>
    </row>
    <row r="7" spans="2:70" x14ac:dyDescent="0.3">
      <c r="B7" s="69">
        <v>4</v>
      </c>
      <c r="C7" s="67">
        <v>70.8</v>
      </c>
      <c r="D7" s="67"/>
      <c r="E7" s="69">
        <v>5</v>
      </c>
      <c r="F7" s="67">
        <v>0.80900000000000005</v>
      </c>
      <c r="H7" s="69">
        <v>4</v>
      </c>
      <c r="I7" s="67">
        <v>85.8</v>
      </c>
      <c r="J7" s="67"/>
      <c r="K7" s="69">
        <v>5</v>
      </c>
      <c r="L7" s="67">
        <v>0.80400000000000005</v>
      </c>
      <c r="N7" s="69">
        <v>4</v>
      </c>
      <c r="O7" s="67">
        <v>125.4</v>
      </c>
      <c r="P7" s="67"/>
      <c r="Q7" s="69">
        <v>5</v>
      </c>
      <c r="R7" s="67">
        <v>0.79900000000000004</v>
      </c>
      <c r="T7" s="69">
        <v>4</v>
      </c>
      <c r="U7" s="67">
        <v>151.19999999999999</v>
      </c>
      <c r="V7" s="67"/>
      <c r="W7" s="69">
        <v>5</v>
      </c>
      <c r="X7" s="67">
        <v>0.79300000000000004</v>
      </c>
      <c r="Z7" s="69">
        <v>4</v>
      </c>
      <c r="AA7" s="67">
        <v>154.19999999999999</v>
      </c>
      <c r="AB7" s="67"/>
      <c r="AC7" s="69">
        <v>5</v>
      </c>
      <c r="AD7" s="67">
        <v>0.80400000000000005</v>
      </c>
      <c r="AF7" s="69">
        <v>4</v>
      </c>
      <c r="AG7" s="173">
        <v>193.1</v>
      </c>
      <c r="AH7" s="67">
        <v>0.436</v>
      </c>
      <c r="AI7" s="69">
        <v>5</v>
      </c>
      <c r="AJ7" s="67">
        <v>0.81</v>
      </c>
      <c r="AL7" s="69">
        <v>4</v>
      </c>
      <c r="AM7" s="173">
        <v>212.5</v>
      </c>
      <c r="AN7" s="67">
        <v>0.433</v>
      </c>
      <c r="AO7" s="69">
        <v>5</v>
      </c>
      <c r="AP7" s="67">
        <v>0.82</v>
      </c>
      <c r="AR7" s="69">
        <v>4</v>
      </c>
      <c r="AS7" s="173">
        <v>212.3</v>
      </c>
      <c r="AT7" s="67">
        <v>0.373</v>
      </c>
      <c r="AU7" s="67">
        <v>0.82</v>
      </c>
      <c r="AW7" s="69">
        <v>4</v>
      </c>
      <c r="AX7" s="173">
        <v>237.1</v>
      </c>
      <c r="AY7" s="67">
        <v>0.41299999999999998</v>
      </c>
      <c r="AZ7" s="69">
        <v>5</v>
      </c>
      <c r="BA7" s="67">
        <v>0.82099999999999995</v>
      </c>
      <c r="BC7" s="69">
        <v>4</v>
      </c>
      <c r="BD7" s="173">
        <v>309.5</v>
      </c>
      <c r="BE7" s="67">
        <v>0.41799999999999998</v>
      </c>
      <c r="BF7" s="69">
        <v>5</v>
      </c>
      <c r="BG7" s="67">
        <v>0.87</v>
      </c>
      <c r="BH7" s="172"/>
      <c r="BI7" s="69">
        <v>4</v>
      </c>
      <c r="BJ7" s="173">
        <v>376.8</v>
      </c>
      <c r="BK7" s="67">
        <v>0.42299999999999999</v>
      </c>
      <c r="BL7" s="67">
        <v>0.96</v>
      </c>
    </row>
    <row r="8" spans="2:70" x14ac:dyDescent="0.3">
      <c r="B8" s="69">
        <v>4.5</v>
      </c>
      <c r="C8" s="67">
        <v>105.6</v>
      </c>
      <c r="D8" s="67"/>
      <c r="E8" s="69">
        <v>6</v>
      </c>
      <c r="F8" s="67">
        <v>0.80900000000000005</v>
      </c>
      <c r="H8" s="69">
        <v>4.5</v>
      </c>
      <c r="I8" s="67">
        <v>125.7</v>
      </c>
      <c r="J8" s="67"/>
      <c r="K8" s="69">
        <v>6</v>
      </c>
      <c r="L8" s="67">
        <v>0.80400000000000005</v>
      </c>
      <c r="N8" s="69">
        <v>4.5</v>
      </c>
      <c r="O8" s="67">
        <v>180.2</v>
      </c>
      <c r="P8" s="67"/>
      <c r="Q8" s="69">
        <v>6</v>
      </c>
      <c r="R8" s="67">
        <v>0.79900000000000004</v>
      </c>
      <c r="T8" s="69">
        <v>4.5</v>
      </c>
      <c r="U8" s="67">
        <v>216.5</v>
      </c>
      <c r="V8" s="67"/>
      <c r="W8" s="69">
        <v>6</v>
      </c>
      <c r="X8" s="67">
        <v>0.79300000000000004</v>
      </c>
      <c r="Z8" s="69">
        <v>4.5</v>
      </c>
      <c r="AA8" s="67">
        <v>228</v>
      </c>
      <c r="AB8" s="67"/>
      <c r="AC8" s="69">
        <v>6</v>
      </c>
      <c r="AD8" s="67">
        <v>0.80500000000000005</v>
      </c>
      <c r="AF8" s="69">
        <v>4.5</v>
      </c>
      <c r="AG8" s="173">
        <v>284.89999999999998</v>
      </c>
      <c r="AH8" s="67">
        <v>0.45200000000000001</v>
      </c>
      <c r="AI8" s="69">
        <v>6</v>
      </c>
      <c r="AJ8" s="67">
        <v>0.81</v>
      </c>
      <c r="AL8" s="69">
        <v>4.5</v>
      </c>
      <c r="AM8" s="173">
        <v>316.8</v>
      </c>
      <c r="AN8" s="67">
        <v>0.45400000000000001</v>
      </c>
      <c r="AO8" s="69">
        <v>6</v>
      </c>
      <c r="AP8" s="67">
        <v>0.8</v>
      </c>
      <c r="AR8" s="69">
        <v>4.5</v>
      </c>
      <c r="AS8" s="173">
        <v>338.8</v>
      </c>
      <c r="AT8" s="67">
        <v>0.41799999999999998</v>
      </c>
      <c r="AU8" s="67">
        <v>0.81</v>
      </c>
      <c r="AW8" s="69">
        <v>4.5</v>
      </c>
      <c r="AX8" s="173">
        <v>352</v>
      </c>
      <c r="AY8" s="67">
        <v>0.43</v>
      </c>
      <c r="AZ8" s="69">
        <v>6</v>
      </c>
      <c r="BA8" s="67">
        <v>0.82099999999999995</v>
      </c>
      <c r="BC8" s="69">
        <v>4.5</v>
      </c>
      <c r="BD8" s="173">
        <v>459.2</v>
      </c>
      <c r="BE8" s="67">
        <v>0.436</v>
      </c>
      <c r="BF8" s="69">
        <v>6</v>
      </c>
      <c r="BG8" s="67">
        <v>0.84</v>
      </c>
      <c r="BH8" s="172"/>
      <c r="BI8" s="69">
        <v>4.5</v>
      </c>
      <c r="BJ8" s="173">
        <v>560.6</v>
      </c>
      <c r="BK8" s="67">
        <v>0.443</v>
      </c>
      <c r="BL8" s="67">
        <v>0.87</v>
      </c>
    </row>
    <row r="9" spans="2:70" x14ac:dyDescent="0.3">
      <c r="B9" s="69">
        <v>5</v>
      </c>
      <c r="C9" s="67">
        <v>147.69999999999999</v>
      </c>
      <c r="D9" s="67"/>
      <c r="E9" s="69">
        <v>7</v>
      </c>
      <c r="F9" s="67">
        <v>0.80900000000000005</v>
      </c>
      <c r="H9" s="69">
        <v>5</v>
      </c>
      <c r="I9" s="67">
        <v>175.1</v>
      </c>
      <c r="J9" s="67"/>
      <c r="K9" s="69">
        <v>7</v>
      </c>
      <c r="L9" s="67">
        <v>0.80400000000000005</v>
      </c>
      <c r="N9" s="69">
        <v>5</v>
      </c>
      <c r="O9" s="67">
        <v>250.1</v>
      </c>
      <c r="P9" s="67"/>
      <c r="Q9" s="69">
        <v>7</v>
      </c>
      <c r="R9" s="67">
        <v>0.79900000000000004</v>
      </c>
      <c r="T9" s="69">
        <v>5</v>
      </c>
      <c r="U9" s="67">
        <v>298.10000000000002</v>
      </c>
      <c r="V9" s="67"/>
      <c r="W9" s="69">
        <v>7</v>
      </c>
      <c r="X9" s="67">
        <v>0.79300000000000004</v>
      </c>
      <c r="Z9" s="69">
        <v>5</v>
      </c>
      <c r="AA9" s="67">
        <v>315.89999999999998</v>
      </c>
      <c r="AB9" s="67"/>
      <c r="AC9" s="69">
        <v>7</v>
      </c>
      <c r="AD9" s="67">
        <v>0.80500000000000005</v>
      </c>
      <c r="AF9" s="69">
        <v>5</v>
      </c>
      <c r="AG9" s="173">
        <v>393.8</v>
      </c>
      <c r="AH9" s="67">
        <v>0.45600000000000002</v>
      </c>
      <c r="AI9" s="69">
        <v>7</v>
      </c>
      <c r="AJ9" s="67">
        <v>0.81</v>
      </c>
      <c r="AL9" s="69">
        <v>5</v>
      </c>
      <c r="AM9" s="173">
        <v>442.4</v>
      </c>
      <c r="AN9" s="67">
        <v>0.46200000000000002</v>
      </c>
      <c r="AO9" s="69">
        <v>7</v>
      </c>
      <c r="AP9" s="67">
        <v>0.8</v>
      </c>
      <c r="AR9" s="69">
        <v>5</v>
      </c>
      <c r="AS9" s="173">
        <v>485.3</v>
      </c>
      <c r="AT9" s="67">
        <v>0.436</v>
      </c>
      <c r="AU9" s="67">
        <v>0.81</v>
      </c>
      <c r="AW9" s="69">
        <v>5</v>
      </c>
      <c r="AX9" s="173">
        <v>492.1</v>
      </c>
      <c r="AY9" s="67">
        <v>0.439</v>
      </c>
      <c r="AZ9" s="69">
        <v>7</v>
      </c>
      <c r="BA9" s="67">
        <v>0.82099999999999995</v>
      </c>
      <c r="BC9" s="69">
        <v>5</v>
      </c>
      <c r="BD9" s="173">
        <v>644.5</v>
      </c>
      <c r="BE9" s="67">
        <v>0.44600000000000001</v>
      </c>
      <c r="BF9" s="69">
        <v>7</v>
      </c>
      <c r="BG9" s="67">
        <v>0.84</v>
      </c>
      <c r="BH9" s="172"/>
      <c r="BI9" s="69">
        <v>5</v>
      </c>
      <c r="BJ9" s="173">
        <v>786.2</v>
      </c>
      <c r="BK9" s="67">
        <v>0.45200000000000001</v>
      </c>
      <c r="BL9" s="67">
        <v>0.84</v>
      </c>
    </row>
    <row r="10" spans="2:70" x14ac:dyDescent="0.3">
      <c r="B10" s="69">
        <v>5.5</v>
      </c>
      <c r="C10" s="67">
        <v>199.3</v>
      </c>
      <c r="D10" s="67"/>
      <c r="E10" s="69">
        <v>8</v>
      </c>
      <c r="F10" s="67">
        <v>0.80900000000000005</v>
      </c>
      <c r="H10" s="69">
        <v>5.5</v>
      </c>
      <c r="I10" s="67">
        <v>236.2</v>
      </c>
      <c r="J10" s="67"/>
      <c r="K10" s="69">
        <v>8</v>
      </c>
      <c r="L10" s="67">
        <v>0.80400000000000005</v>
      </c>
      <c r="N10" s="69">
        <v>5.5</v>
      </c>
      <c r="O10" s="67">
        <v>334.5</v>
      </c>
      <c r="P10" s="67"/>
      <c r="Q10" s="69">
        <v>8</v>
      </c>
      <c r="R10" s="67">
        <v>0.79900000000000004</v>
      </c>
      <c r="T10" s="69">
        <v>5.5</v>
      </c>
      <c r="U10" s="67">
        <v>398.6</v>
      </c>
      <c r="V10" s="67"/>
      <c r="W10" s="69">
        <v>8</v>
      </c>
      <c r="X10" s="67">
        <v>0.79400000000000004</v>
      </c>
      <c r="Z10" s="69">
        <v>5.5</v>
      </c>
      <c r="AA10" s="67">
        <v>421.2</v>
      </c>
      <c r="AB10" s="67"/>
      <c r="AC10" s="69">
        <v>8</v>
      </c>
      <c r="AD10" s="67">
        <v>0.80500000000000005</v>
      </c>
      <c r="AF10" s="69">
        <v>5.5</v>
      </c>
      <c r="AG10" s="173">
        <v>524.9</v>
      </c>
      <c r="AH10" s="67">
        <v>0.45600000000000002</v>
      </c>
      <c r="AI10" s="69">
        <v>8</v>
      </c>
      <c r="AJ10" s="67">
        <v>0.81</v>
      </c>
      <c r="AL10" s="69">
        <v>5.5</v>
      </c>
      <c r="AM10" s="173">
        <v>590.70000000000005</v>
      </c>
      <c r="AN10" s="67">
        <v>0.46300000000000002</v>
      </c>
      <c r="AO10" s="69">
        <v>8</v>
      </c>
      <c r="AP10" s="67">
        <v>0.8</v>
      </c>
      <c r="AR10" s="69">
        <v>5.5</v>
      </c>
      <c r="AS10" s="173">
        <v>655</v>
      </c>
      <c r="AT10" s="67">
        <v>0.442</v>
      </c>
      <c r="AU10" s="67">
        <v>0.79</v>
      </c>
      <c r="AW10" s="69">
        <v>5.5</v>
      </c>
      <c r="AX10" s="173">
        <v>659.9</v>
      </c>
      <c r="AY10" s="67">
        <v>0.442</v>
      </c>
      <c r="AZ10" s="69">
        <v>8</v>
      </c>
      <c r="BA10" s="67">
        <v>0.82099999999999995</v>
      </c>
      <c r="BC10" s="69">
        <v>5.5</v>
      </c>
      <c r="BD10" s="173">
        <v>863</v>
      </c>
      <c r="BE10" s="67">
        <v>0.44900000000000001</v>
      </c>
      <c r="BF10" s="69">
        <v>8</v>
      </c>
      <c r="BG10" s="67">
        <v>0.84</v>
      </c>
      <c r="BH10" s="172"/>
      <c r="BI10" s="69">
        <v>5.5</v>
      </c>
      <c r="BJ10" s="173">
        <v>1050</v>
      </c>
      <c r="BK10" s="67">
        <v>0.45400000000000001</v>
      </c>
      <c r="BL10" s="67">
        <v>0.84</v>
      </c>
    </row>
    <row r="11" spans="2:70" x14ac:dyDescent="0.3">
      <c r="B11" s="69">
        <v>6</v>
      </c>
      <c r="C11" s="67">
        <v>262.7</v>
      </c>
      <c r="D11" s="67"/>
      <c r="E11" s="69">
        <v>9</v>
      </c>
      <c r="F11" s="67">
        <v>0.77200000000000002</v>
      </c>
      <c r="H11" s="69">
        <v>6</v>
      </c>
      <c r="I11" s="67">
        <v>311</v>
      </c>
      <c r="J11" s="67"/>
      <c r="K11" s="69">
        <v>9</v>
      </c>
      <c r="L11" s="67">
        <v>0.74299999999999999</v>
      </c>
      <c r="N11" s="69">
        <v>6</v>
      </c>
      <c r="O11" s="67">
        <v>437.4</v>
      </c>
      <c r="P11" s="67"/>
      <c r="Q11" s="69">
        <v>9</v>
      </c>
      <c r="R11" s="67">
        <v>0.753</v>
      </c>
      <c r="T11" s="69">
        <v>6</v>
      </c>
      <c r="U11" s="67">
        <v>518.20000000000005</v>
      </c>
      <c r="V11" s="67"/>
      <c r="W11" s="69">
        <v>9</v>
      </c>
      <c r="X11" s="67">
        <v>0.77300000000000002</v>
      </c>
      <c r="Z11" s="69">
        <v>6</v>
      </c>
      <c r="AA11" s="67">
        <v>548.5</v>
      </c>
      <c r="AB11" s="67"/>
      <c r="AC11" s="69">
        <v>9</v>
      </c>
      <c r="AD11" s="67">
        <v>0.79100000000000004</v>
      </c>
      <c r="AF11" s="69">
        <v>6</v>
      </c>
      <c r="AG11" s="173">
        <v>681.3</v>
      </c>
      <c r="AH11" s="67">
        <v>0.45600000000000002</v>
      </c>
      <c r="AI11" s="69">
        <v>9</v>
      </c>
      <c r="AJ11" s="67">
        <v>0.76</v>
      </c>
      <c r="AL11" s="69">
        <v>6</v>
      </c>
      <c r="AM11" s="173">
        <v>771.6</v>
      </c>
      <c r="AN11" s="67">
        <v>0.46600000000000003</v>
      </c>
      <c r="AO11" s="69">
        <v>9</v>
      </c>
      <c r="AP11" s="67">
        <v>0.8</v>
      </c>
      <c r="AR11" s="69">
        <v>6</v>
      </c>
      <c r="AS11" s="173">
        <v>857.4</v>
      </c>
      <c r="AT11" s="67">
        <v>0.44600000000000001</v>
      </c>
      <c r="AU11" s="67">
        <v>0.71</v>
      </c>
      <c r="AW11" s="69">
        <v>6</v>
      </c>
      <c r="AX11" s="173">
        <v>861.8</v>
      </c>
      <c r="AY11" s="67">
        <v>0.44400000000000001</v>
      </c>
      <c r="AZ11" s="69">
        <v>9</v>
      </c>
      <c r="BA11" s="67">
        <v>0.754</v>
      </c>
      <c r="BC11" s="69">
        <v>6</v>
      </c>
      <c r="BD11" s="173">
        <v>1128.8</v>
      </c>
      <c r="BE11" s="67">
        <v>0.45200000000000001</v>
      </c>
      <c r="BF11" s="69">
        <v>9</v>
      </c>
      <c r="BG11" s="67">
        <v>0.81</v>
      </c>
      <c r="BH11" s="172"/>
      <c r="BI11" s="69">
        <v>6</v>
      </c>
      <c r="BJ11" s="173">
        <v>1373.3</v>
      </c>
      <c r="BK11" s="67">
        <v>0.45700000000000002</v>
      </c>
      <c r="BL11" s="67">
        <v>0.84</v>
      </c>
    </row>
    <row r="12" spans="2:70" x14ac:dyDescent="0.3">
      <c r="B12" s="69">
        <v>6.5</v>
      </c>
      <c r="C12" s="67">
        <v>334.5</v>
      </c>
      <c r="D12" s="67"/>
      <c r="E12" s="69">
        <v>10</v>
      </c>
      <c r="F12" s="67">
        <v>0.70099999999999996</v>
      </c>
      <c r="H12" s="69">
        <v>6.5</v>
      </c>
      <c r="I12" s="67">
        <v>396.1</v>
      </c>
      <c r="J12" s="67"/>
      <c r="K12" s="69">
        <v>10</v>
      </c>
      <c r="L12" s="67">
        <v>0.68200000000000005</v>
      </c>
      <c r="N12" s="69">
        <v>6.5</v>
      </c>
      <c r="O12" s="67">
        <v>557.20000000000005</v>
      </c>
      <c r="P12" s="67"/>
      <c r="Q12" s="69">
        <v>10</v>
      </c>
      <c r="R12" s="67">
        <v>0.69499999999999995</v>
      </c>
      <c r="T12" s="69">
        <v>6.5</v>
      </c>
      <c r="U12" s="67">
        <v>659.3</v>
      </c>
      <c r="V12" s="67"/>
      <c r="W12" s="69">
        <v>10</v>
      </c>
      <c r="X12" s="67">
        <v>0.71</v>
      </c>
      <c r="Z12" s="69">
        <v>6.5</v>
      </c>
      <c r="AA12" s="67">
        <v>697.3</v>
      </c>
      <c r="AB12" s="67"/>
      <c r="AC12" s="69">
        <v>10</v>
      </c>
      <c r="AD12" s="67">
        <v>0.64200000000000002</v>
      </c>
      <c r="AF12" s="69">
        <v>6.5</v>
      </c>
      <c r="AG12" s="173">
        <v>863.5</v>
      </c>
      <c r="AH12" s="67">
        <v>0.45500000000000002</v>
      </c>
      <c r="AI12" s="69">
        <v>10</v>
      </c>
      <c r="AJ12" s="67">
        <v>0.69</v>
      </c>
      <c r="AL12" s="69">
        <v>6.5</v>
      </c>
      <c r="AM12" s="173">
        <v>980.1</v>
      </c>
      <c r="AN12" s="67">
        <v>0.46600000000000003</v>
      </c>
      <c r="AO12" s="69">
        <v>10</v>
      </c>
      <c r="AP12" s="67">
        <v>0.73</v>
      </c>
      <c r="AR12" s="69">
        <v>6.5</v>
      </c>
      <c r="AS12" s="173">
        <v>1093.5</v>
      </c>
      <c r="AT12" s="67">
        <v>0.44800000000000001</v>
      </c>
      <c r="AU12" s="67">
        <v>0.5</v>
      </c>
      <c r="AW12" s="69">
        <v>6.5</v>
      </c>
      <c r="AX12" s="173">
        <v>1097.3</v>
      </c>
      <c r="AY12" s="67">
        <v>0.44500000000000001</v>
      </c>
      <c r="AZ12" s="69">
        <v>10</v>
      </c>
      <c r="BA12" s="67">
        <v>0.58799999999999997</v>
      </c>
      <c r="BC12" s="69">
        <v>6.5</v>
      </c>
      <c r="BD12" s="173">
        <v>1436.2</v>
      </c>
      <c r="BE12" s="67">
        <v>0.45200000000000001</v>
      </c>
      <c r="BF12" s="69">
        <v>10</v>
      </c>
      <c r="BG12" s="67">
        <v>0.74</v>
      </c>
      <c r="BH12" s="172"/>
      <c r="BI12" s="69">
        <v>6.5</v>
      </c>
      <c r="BJ12" s="173">
        <v>1745.2</v>
      </c>
      <c r="BK12" s="67">
        <v>0.45700000000000002</v>
      </c>
      <c r="BL12" s="67">
        <v>0.84</v>
      </c>
    </row>
    <row r="13" spans="2:70" x14ac:dyDescent="0.3">
      <c r="B13" s="69">
        <v>7</v>
      </c>
      <c r="C13" s="67">
        <v>420.3</v>
      </c>
      <c r="D13" s="67"/>
      <c r="E13" s="69">
        <v>11</v>
      </c>
      <c r="F13" s="67">
        <v>0.58899999999999997</v>
      </c>
      <c r="H13" s="69">
        <v>7</v>
      </c>
      <c r="I13" s="67">
        <v>496.8</v>
      </c>
      <c r="J13" s="67"/>
      <c r="K13" s="69">
        <v>11</v>
      </c>
      <c r="L13" s="67">
        <v>0.46700000000000003</v>
      </c>
      <c r="N13" s="69">
        <v>7</v>
      </c>
      <c r="O13" s="67">
        <v>696.4</v>
      </c>
      <c r="P13" s="67"/>
      <c r="Q13" s="69">
        <v>11</v>
      </c>
      <c r="R13" s="67">
        <v>0.59099999999999997</v>
      </c>
      <c r="T13" s="69">
        <v>7</v>
      </c>
      <c r="U13" s="67">
        <v>821.7</v>
      </c>
      <c r="V13" s="67"/>
      <c r="W13" s="69">
        <v>11</v>
      </c>
      <c r="X13" s="67">
        <v>0.45900000000000002</v>
      </c>
      <c r="Z13" s="69">
        <v>7</v>
      </c>
      <c r="AA13" s="67">
        <v>871.1</v>
      </c>
      <c r="AB13" s="67"/>
      <c r="AC13" s="69">
        <v>11</v>
      </c>
      <c r="AD13" s="67">
        <v>0.42899999999999999</v>
      </c>
      <c r="AF13" s="69">
        <v>7</v>
      </c>
      <c r="AG13" s="173">
        <v>1074.9000000000001</v>
      </c>
      <c r="AH13" s="67">
        <v>0.45300000000000001</v>
      </c>
      <c r="AI13" s="69">
        <v>11</v>
      </c>
      <c r="AJ13" s="67">
        <v>0.49</v>
      </c>
      <c r="AL13" s="69">
        <v>7</v>
      </c>
      <c r="AM13" s="173">
        <v>1229.0999999999999</v>
      </c>
      <c r="AN13" s="67">
        <v>0.46800000000000003</v>
      </c>
      <c r="AO13" s="69">
        <v>11</v>
      </c>
      <c r="AP13" s="67">
        <v>0.54</v>
      </c>
      <c r="AR13" s="69">
        <v>7</v>
      </c>
      <c r="AS13" s="173">
        <v>1367.6</v>
      </c>
      <c r="AT13" s="67">
        <v>0.44800000000000001</v>
      </c>
      <c r="AU13" s="67">
        <v>0.36</v>
      </c>
      <c r="AW13" s="69">
        <v>7</v>
      </c>
      <c r="AX13" s="173">
        <v>1371.8</v>
      </c>
      <c r="AY13" s="67">
        <v>0.44600000000000001</v>
      </c>
      <c r="AZ13" s="69">
        <v>11</v>
      </c>
      <c r="BA13" s="67">
        <v>0.40400000000000003</v>
      </c>
      <c r="BC13" s="69">
        <v>7</v>
      </c>
      <c r="BD13" s="173">
        <v>1798.4</v>
      </c>
      <c r="BE13" s="67">
        <v>0.45400000000000001</v>
      </c>
      <c r="BF13" s="69">
        <v>11</v>
      </c>
      <c r="BG13" s="67">
        <v>0.66</v>
      </c>
      <c r="BH13" s="172"/>
      <c r="BI13" s="69">
        <v>7</v>
      </c>
      <c r="BJ13" s="173">
        <v>2183.6999999999998</v>
      </c>
      <c r="BK13" s="67">
        <v>0.45800000000000002</v>
      </c>
      <c r="BL13" s="67">
        <v>0.84</v>
      </c>
      <c r="BQ13" s="57"/>
    </row>
    <row r="14" spans="2:70" x14ac:dyDescent="0.3">
      <c r="B14" s="69">
        <v>7.5</v>
      </c>
      <c r="C14" s="67">
        <v>519.6</v>
      </c>
      <c r="D14" s="67"/>
      <c r="E14" s="69">
        <v>12</v>
      </c>
      <c r="F14" s="67">
        <v>0.40600000000000003</v>
      </c>
      <c r="H14" s="69">
        <v>7.5</v>
      </c>
      <c r="I14" s="67">
        <v>614.4</v>
      </c>
      <c r="J14" s="67"/>
      <c r="K14" s="69">
        <v>12</v>
      </c>
      <c r="L14" s="67">
        <v>0.34300000000000003</v>
      </c>
      <c r="N14" s="69">
        <v>7.5</v>
      </c>
      <c r="O14" s="67">
        <v>853.7</v>
      </c>
      <c r="P14" s="67"/>
      <c r="Q14" s="69">
        <v>12</v>
      </c>
      <c r="R14" s="67">
        <v>0.41299999999999998</v>
      </c>
      <c r="T14" s="69">
        <v>7.5</v>
      </c>
      <c r="U14" s="67">
        <v>1009.3</v>
      </c>
      <c r="V14" s="67"/>
      <c r="W14" s="69">
        <v>12</v>
      </c>
      <c r="X14" s="67">
        <v>0.33600000000000002</v>
      </c>
      <c r="Z14" s="69">
        <v>7.5</v>
      </c>
      <c r="AA14" s="67">
        <v>1068</v>
      </c>
      <c r="AB14" s="67"/>
      <c r="AC14" s="69">
        <v>12</v>
      </c>
      <c r="AD14" s="67">
        <v>0.317</v>
      </c>
      <c r="AF14" s="69">
        <v>7.5</v>
      </c>
      <c r="AG14" s="173">
        <v>1318.6</v>
      </c>
      <c r="AH14" s="67">
        <v>0.45200000000000001</v>
      </c>
      <c r="AI14" s="69">
        <v>12</v>
      </c>
      <c r="AJ14" s="67">
        <v>0.36</v>
      </c>
      <c r="AL14" s="69">
        <v>7.5</v>
      </c>
      <c r="AM14" s="173">
        <v>1507.2</v>
      </c>
      <c r="AN14" s="67">
        <v>0.46600000000000003</v>
      </c>
      <c r="AO14" s="69">
        <v>12</v>
      </c>
      <c r="AP14" s="67">
        <v>0.38</v>
      </c>
      <c r="AR14" s="69">
        <v>7.5</v>
      </c>
      <c r="AS14" s="173">
        <v>1674.7</v>
      </c>
      <c r="AT14" s="67">
        <v>0.44600000000000001</v>
      </c>
      <c r="AU14" s="67">
        <v>0.27</v>
      </c>
      <c r="AW14" s="69">
        <v>7.5</v>
      </c>
      <c r="AX14" s="173">
        <v>1686.6</v>
      </c>
      <c r="AY14" s="67">
        <v>0.44500000000000001</v>
      </c>
      <c r="AZ14" s="69">
        <v>12</v>
      </c>
      <c r="BA14" s="67">
        <v>0.3</v>
      </c>
      <c r="BC14" s="69">
        <v>7.5</v>
      </c>
      <c r="BD14" s="173">
        <v>2215.1</v>
      </c>
      <c r="BE14" s="67">
        <v>0.45400000000000001</v>
      </c>
      <c r="BF14" s="69">
        <v>12</v>
      </c>
      <c r="BG14" s="67">
        <v>0.44</v>
      </c>
      <c r="BH14" s="172"/>
      <c r="BI14" s="69">
        <v>7.5</v>
      </c>
      <c r="BJ14" s="173">
        <v>2676.1</v>
      </c>
      <c r="BK14" s="67">
        <v>0.45600000000000002</v>
      </c>
      <c r="BL14" s="67">
        <v>0.84</v>
      </c>
      <c r="BQ14" s="57"/>
    </row>
    <row r="15" spans="2:70" x14ac:dyDescent="0.3">
      <c r="B15" s="69">
        <v>8</v>
      </c>
      <c r="C15" s="67">
        <v>633.70000000000005</v>
      </c>
      <c r="D15" s="67"/>
      <c r="E15" s="69">
        <v>13</v>
      </c>
      <c r="F15" s="67">
        <v>0.30599999999999999</v>
      </c>
      <c r="H15" s="69">
        <v>8</v>
      </c>
      <c r="I15" s="67">
        <v>746.8</v>
      </c>
      <c r="J15" s="67"/>
      <c r="K15" s="69">
        <v>13</v>
      </c>
      <c r="L15" s="67">
        <v>0.26400000000000001</v>
      </c>
      <c r="N15" s="69">
        <v>8</v>
      </c>
      <c r="O15" s="67">
        <v>1034.8</v>
      </c>
      <c r="P15" s="67"/>
      <c r="Q15" s="69">
        <v>13</v>
      </c>
      <c r="R15" s="67">
        <v>0.313</v>
      </c>
      <c r="T15" s="69">
        <v>8</v>
      </c>
      <c r="U15" s="67">
        <v>1222.8</v>
      </c>
      <c r="V15" s="67"/>
      <c r="W15" s="69">
        <v>13</v>
      </c>
      <c r="X15" s="67">
        <v>0.25900000000000001</v>
      </c>
      <c r="Z15" s="69">
        <v>8</v>
      </c>
      <c r="AA15" s="67">
        <v>1290.0999999999999</v>
      </c>
      <c r="AB15" s="67"/>
      <c r="AC15" s="69">
        <v>13</v>
      </c>
      <c r="AD15" s="67">
        <v>0.245</v>
      </c>
      <c r="AF15" s="69">
        <v>8</v>
      </c>
      <c r="AG15" s="173">
        <v>1587.9</v>
      </c>
      <c r="AH15" s="67">
        <v>0.44800000000000001</v>
      </c>
      <c r="AI15" s="69">
        <v>13</v>
      </c>
      <c r="AJ15" s="67">
        <v>0.27</v>
      </c>
      <c r="AL15" s="69">
        <v>8</v>
      </c>
      <c r="AM15" s="173">
        <v>1815</v>
      </c>
      <c r="AN15" s="67">
        <v>0.46300000000000002</v>
      </c>
      <c r="AO15" s="69">
        <v>13</v>
      </c>
      <c r="AP15" s="67">
        <v>0.28999999999999998</v>
      </c>
      <c r="AR15" s="69">
        <v>8</v>
      </c>
      <c r="AS15" s="173">
        <v>2002</v>
      </c>
      <c r="AT15" s="67">
        <v>0.439</v>
      </c>
      <c r="AU15" s="67">
        <v>0.21</v>
      </c>
      <c r="AW15" s="69">
        <v>8</v>
      </c>
      <c r="AX15" s="173">
        <v>2035.4</v>
      </c>
      <c r="AY15" s="67">
        <v>0.443</v>
      </c>
      <c r="AZ15" s="69">
        <v>13</v>
      </c>
      <c r="BA15" s="67">
        <v>0.23200000000000001</v>
      </c>
      <c r="BC15" s="69">
        <v>8</v>
      </c>
      <c r="BD15" s="173">
        <v>2675</v>
      </c>
      <c r="BE15" s="67">
        <v>0.45200000000000001</v>
      </c>
      <c r="BF15" s="69">
        <v>13</v>
      </c>
      <c r="BG15" s="67">
        <v>0.33</v>
      </c>
      <c r="BH15" s="172"/>
      <c r="BI15" s="69">
        <v>8</v>
      </c>
      <c r="BJ15" s="173">
        <v>3202.5</v>
      </c>
      <c r="BK15" s="67">
        <v>0.45</v>
      </c>
      <c r="BL15" s="67">
        <v>0.83</v>
      </c>
      <c r="BQ15" s="57"/>
    </row>
    <row r="16" spans="2:70" x14ac:dyDescent="0.3">
      <c r="B16" s="69">
        <v>8.5</v>
      </c>
      <c r="C16" s="67">
        <v>758.4</v>
      </c>
      <c r="D16" s="67"/>
      <c r="E16" s="69">
        <v>14</v>
      </c>
      <c r="F16" s="67">
        <v>0.24099999999999999</v>
      </c>
      <c r="H16" s="69">
        <v>8.5</v>
      </c>
      <c r="I16" s="67">
        <v>889.7</v>
      </c>
      <c r="J16" s="67"/>
      <c r="K16" s="69">
        <v>14</v>
      </c>
      <c r="L16" s="67">
        <v>0.20899999999999999</v>
      </c>
      <c r="N16" s="69">
        <v>8.5</v>
      </c>
      <c r="O16" s="67">
        <v>1236.4000000000001</v>
      </c>
      <c r="P16" s="67"/>
      <c r="Q16" s="69">
        <v>14</v>
      </c>
      <c r="R16" s="67">
        <v>0.246</v>
      </c>
      <c r="T16" s="69">
        <v>8.5</v>
      </c>
      <c r="U16" s="67">
        <v>1461.5</v>
      </c>
      <c r="V16" s="67"/>
      <c r="W16" s="69">
        <v>14</v>
      </c>
      <c r="X16" s="67">
        <v>0.20499999999999999</v>
      </c>
      <c r="Z16" s="69">
        <v>8.5</v>
      </c>
      <c r="AA16" s="67">
        <v>1538.4</v>
      </c>
      <c r="AB16" s="67"/>
      <c r="AC16" s="69">
        <v>14</v>
      </c>
      <c r="AD16" s="67">
        <v>0.19500000000000001</v>
      </c>
      <c r="AF16" s="69">
        <v>8.5</v>
      </c>
      <c r="AG16" s="173">
        <v>1874.6</v>
      </c>
      <c r="AH16" s="67">
        <v>0.441</v>
      </c>
      <c r="AI16" s="69">
        <v>14</v>
      </c>
      <c r="AJ16" s="67">
        <v>0.21</v>
      </c>
      <c r="AL16" s="69">
        <v>8.5</v>
      </c>
      <c r="AM16" s="173">
        <v>2144.4</v>
      </c>
      <c r="AN16" s="67">
        <v>0.45600000000000002</v>
      </c>
      <c r="AO16" s="69">
        <v>14</v>
      </c>
      <c r="AP16" s="67">
        <v>0.23</v>
      </c>
      <c r="AR16" s="69">
        <v>8.5</v>
      </c>
      <c r="AS16" s="173">
        <v>2323.6999999999998</v>
      </c>
      <c r="AT16" s="67">
        <v>0.42499999999999999</v>
      </c>
      <c r="AU16" s="67">
        <v>0.16</v>
      </c>
      <c r="AW16" s="69">
        <v>8.5</v>
      </c>
      <c r="AX16" s="173">
        <v>2408.4</v>
      </c>
      <c r="AY16" s="67">
        <v>0.437</v>
      </c>
      <c r="AZ16" s="69">
        <v>14</v>
      </c>
      <c r="BA16" s="67">
        <v>0.185</v>
      </c>
      <c r="BC16" s="69">
        <v>8.5</v>
      </c>
      <c r="BD16" s="173">
        <v>3169.3</v>
      </c>
      <c r="BE16" s="67">
        <v>0.44700000000000001</v>
      </c>
      <c r="BF16" s="69">
        <v>14</v>
      </c>
      <c r="BG16" s="67">
        <v>0.26</v>
      </c>
      <c r="BH16" s="172"/>
      <c r="BI16" s="69">
        <v>8.5</v>
      </c>
      <c r="BJ16" s="173">
        <v>3738.2</v>
      </c>
      <c r="BK16" s="67">
        <v>0.438</v>
      </c>
      <c r="BL16" s="67">
        <v>0.78</v>
      </c>
      <c r="BQ16" s="57"/>
    </row>
    <row r="17" spans="2:69" x14ac:dyDescent="0.3">
      <c r="B17" s="69">
        <v>9</v>
      </c>
      <c r="C17" s="67">
        <v>892.5</v>
      </c>
      <c r="D17" s="67"/>
      <c r="E17" s="69">
        <v>15</v>
      </c>
      <c r="F17" s="67">
        <v>0.19400000000000001</v>
      </c>
      <c r="H17" s="69">
        <v>9</v>
      </c>
      <c r="I17" s="67">
        <v>1040.5999999999999</v>
      </c>
      <c r="J17" s="67"/>
      <c r="K17" s="69">
        <v>15</v>
      </c>
      <c r="L17" s="67">
        <v>0.17</v>
      </c>
      <c r="N17" s="69">
        <v>9</v>
      </c>
      <c r="O17" s="67">
        <v>1449.3</v>
      </c>
      <c r="P17" s="67"/>
      <c r="Q17" s="69">
        <v>15</v>
      </c>
      <c r="R17" s="67">
        <v>0.19900000000000001</v>
      </c>
      <c r="T17" s="69">
        <v>9</v>
      </c>
      <c r="U17" s="67">
        <v>1720.1</v>
      </c>
      <c r="V17" s="67"/>
      <c r="W17" s="69">
        <v>15</v>
      </c>
      <c r="X17" s="67">
        <v>0.16600000000000001</v>
      </c>
      <c r="Z17" s="69">
        <v>9</v>
      </c>
      <c r="AA17" s="67">
        <v>1808.8</v>
      </c>
      <c r="AB17" s="67"/>
      <c r="AC17" s="69">
        <v>15</v>
      </c>
      <c r="AD17" s="67">
        <v>0.158</v>
      </c>
      <c r="AF17" s="69">
        <v>9</v>
      </c>
      <c r="AG17" s="173">
        <v>2166.3000000000002</v>
      </c>
      <c r="AH17" s="67">
        <v>0.43</v>
      </c>
      <c r="AI17" s="69">
        <v>15</v>
      </c>
      <c r="AJ17" s="67">
        <v>0.17</v>
      </c>
      <c r="AL17" s="69">
        <v>9</v>
      </c>
      <c r="AM17" s="173">
        <v>2480.1</v>
      </c>
      <c r="AN17" s="67">
        <v>0.44400000000000001</v>
      </c>
      <c r="AO17" s="69">
        <v>15</v>
      </c>
      <c r="AP17" s="67">
        <v>0.19</v>
      </c>
      <c r="AR17" s="69">
        <v>9</v>
      </c>
      <c r="AS17" s="173">
        <v>2607</v>
      </c>
      <c r="AT17" s="67">
        <v>0.40200000000000002</v>
      </c>
      <c r="AU17" s="67">
        <v>0.13</v>
      </c>
      <c r="AW17" s="69">
        <v>9</v>
      </c>
      <c r="AX17" s="173">
        <v>2787.6</v>
      </c>
      <c r="AY17" s="67">
        <v>0.42599999999999999</v>
      </c>
      <c r="AZ17" s="69">
        <v>15</v>
      </c>
      <c r="BA17" s="67">
        <v>0.15</v>
      </c>
      <c r="BC17" s="69">
        <v>9</v>
      </c>
      <c r="BD17" s="173">
        <v>3701.4</v>
      </c>
      <c r="BE17" s="67">
        <v>0.439</v>
      </c>
      <c r="BF17" s="69">
        <v>15</v>
      </c>
      <c r="BG17" s="67">
        <v>0.21</v>
      </c>
      <c r="BH17" s="172"/>
      <c r="BI17" s="69">
        <v>9</v>
      </c>
      <c r="BJ17" s="173">
        <v>4251.7</v>
      </c>
      <c r="BK17" s="67">
        <v>0.42</v>
      </c>
      <c r="BL17" s="67">
        <v>0.74</v>
      </c>
      <c r="BQ17" s="57"/>
    </row>
    <row r="18" spans="2:69" x14ac:dyDescent="0.3">
      <c r="B18" s="69">
        <v>9.5</v>
      </c>
      <c r="C18" s="67">
        <v>1032.3</v>
      </c>
      <c r="D18" s="67"/>
      <c r="E18" s="69">
        <v>16</v>
      </c>
      <c r="F18" s="67">
        <v>0.16</v>
      </c>
      <c r="H18" s="69">
        <v>9.5</v>
      </c>
      <c r="I18" s="67">
        <v>1185</v>
      </c>
      <c r="J18" s="67"/>
      <c r="K18" s="69">
        <v>16</v>
      </c>
      <c r="L18" s="67">
        <v>0.14000000000000001</v>
      </c>
      <c r="N18" s="69">
        <v>9.5</v>
      </c>
      <c r="O18" s="67">
        <v>1675.8</v>
      </c>
      <c r="P18" s="67"/>
      <c r="Q18" s="69">
        <v>16</v>
      </c>
      <c r="R18" s="67">
        <v>0.16300000000000001</v>
      </c>
      <c r="T18" s="69">
        <v>9.5</v>
      </c>
      <c r="U18" s="67">
        <v>1966.1</v>
      </c>
      <c r="V18" s="67"/>
      <c r="W18" s="69">
        <v>16</v>
      </c>
      <c r="X18" s="67">
        <v>0.13700000000000001</v>
      </c>
      <c r="Z18" s="69">
        <v>9.5</v>
      </c>
      <c r="AA18" s="67">
        <v>2071.6999999999998</v>
      </c>
      <c r="AB18" s="67"/>
      <c r="AC18" s="69">
        <v>16</v>
      </c>
      <c r="AD18" s="67">
        <v>0.13100000000000001</v>
      </c>
      <c r="AF18" s="69">
        <v>9.5</v>
      </c>
      <c r="AG18" s="173">
        <v>2440.1</v>
      </c>
      <c r="AH18" s="67">
        <v>0.41199999999999998</v>
      </c>
      <c r="AI18" s="69">
        <v>16</v>
      </c>
      <c r="AJ18" s="67">
        <v>0.14000000000000001</v>
      </c>
      <c r="AL18" s="69">
        <v>9.5</v>
      </c>
      <c r="AM18" s="173">
        <v>2802.4</v>
      </c>
      <c r="AN18" s="67">
        <v>0.42699999999999999</v>
      </c>
      <c r="AO18" s="69">
        <v>16</v>
      </c>
      <c r="AP18" s="67">
        <v>0.15</v>
      </c>
      <c r="AR18" s="69">
        <v>9.5</v>
      </c>
      <c r="AS18" s="173">
        <v>2813.7</v>
      </c>
      <c r="AT18" s="67">
        <v>0.36899999999999999</v>
      </c>
      <c r="AU18" s="67">
        <v>0.11</v>
      </c>
      <c r="AW18" s="69">
        <v>9.5</v>
      </c>
      <c r="AX18" s="173">
        <v>3139.5</v>
      </c>
      <c r="AY18" s="67">
        <v>0.40799999999999997</v>
      </c>
      <c r="AZ18" s="69">
        <v>16</v>
      </c>
      <c r="BA18" s="67">
        <v>0.124</v>
      </c>
      <c r="BC18" s="69">
        <v>9.5</v>
      </c>
      <c r="BD18" s="173">
        <v>4239.5</v>
      </c>
      <c r="BE18" s="67">
        <v>0.42799999999999999</v>
      </c>
      <c r="BF18" s="69">
        <v>16</v>
      </c>
      <c r="BG18" s="67">
        <v>0.17</v>
      </c>
      <c r="BH18" s="172"/>
      <c r="BI18" s="69">
        <v>9.5</v>
      </c>
      <c r="BJ18" s="173">
        <v>4696.5</v>
      </c>
      <c r="BK18" s="67">
        <v>0.39400000000000002</v>
      </c>
      <c r="BL18" s="67">
        <v>0.69</v>
      </c>
      <c r="BQ18" s="57"/>
    </row>
    <row r="19" spans="2:69" x14ac:dyDescent="0.3">
      <c r="B19" s="69">
        <v>10</v>
      </c>
      <c r="C19" s="67">
        <v>1161.5</v>
      </c>
      <c r="D19" s="67"/>
      <c r="E19" s="69">
        <v>17</v>
      </c>
      <c r="F19" s="67">
        <v>0.13300000000000001</v>
      </c>
      <c r="H19" s="69">
        <v>10</v>
      </c>
      <c r="I19" s="67">
        <v>1309.4000000000001</v>
      </c>
      <c r="J19" s="67"/>
      <c r="K19" s="69">
        <v>17</v>
      </c>
      <c r="L19" s="67">
        <v>0.11799999999999999</v>
      </c>
      <c r="N19" s="69">
        <v>10</v>
      </c>
      <c r="O19" s="67">
        <v>1904.1</v>
      </c>
      <c r="P19" s="67"/>
      <c r="Q19" s="69">
        <v>17</v>
      </c>
      <c r="R19" s="67">
        <v>0.13700000000000001</v>
      </c>
      <c r="T19" s="69">
        <v>10</v>
      </c>
      <c r="U19" s="67">
        <v>2193</v>
      </c>
      <c r="V19" s="67"/>
      <c r="W19" s="69">
        <v>17</v>
      </c>
      <c r="X19" s="67">
        <v>0.115</v>
      </c>
      <c r="Z19" s="69">
        <v>10</v>
      </c>
      <c r="AA19" s="67">
        <v>2269.5</v>
      </c>
      <c r="AB19" s="67"/>
      <c r="AC19" s="69">
        <v>17</v>
      </c>
      <c r="AD19" s="67">
        <v>0.11</v>
      </c>
      <c r="AF19" s="69">
        <v>10</v>
      </c>
      <c r="AG19" s="173">
        <v>2670.7</v>
      </c>
      <c r="AH19" s="67">
        <v>0.38600000000000001</v>
      </c>
      <c r="AI19" s="69">
        <v>17</v>
      </c>
      <c r="AJ19" s="67">
        <v>0.12</v>
      </c>
      <c r="AL19" s="69">
        <v>10</v>
      </c>
      <c r="AM19" s="173">
        <v>3084.5</v>
      </c>
      <c r="AN19" s="67">
        <v>0.40300000000000002</v>
      </c>
      <c r="AO19" s="69">
        <v>17</v>
      </c>
      <c r="AP19" s="67">
        <v>0.13</v>
      </c>
      <c r="AR19" s="69">
        <v>10</v>
      </c>
      <c r="AS19" s="173">
        <v>2927.6</v>
      </c>
      <c r="AT19" s="67">
        <v>0.32900000000000001</v>
      </c>
      <c r="AU19" s="67">
        <v>0.09</v>
      </c>
      <c r="AW19" s="69">
        <v>10</v>
      </c>
      <c r="AX19" s="173">
        <v>3381.9</v>
      </c>
      <c r="AY19" s="67">
        <v>0.377</v>
      </c>
      <c r="AZ19" s="69">
        <v>17</v>
      </c>
      <c r="BA19" s="67">
        <v>0.105</v>
      </c>
      <c r="BC19" s="69">
        <v>10</v>
      </c>
      <c r="BD19" s="173">
        <v>4752.5</v>
      </c>
      <c r="BE19" s="67">
        <v>0.41099999999999998</v>
      </c>
      <c r="BF19" s="69">
        <v>17</v>
      </c>
      <c r="BG19" s="67">
        <v>0.14000000000000001</v>
      </c>
      <c r="BH19" s="172"/>
      <c r="BI19" s="69">
        <v>10</v>
      </c>
      <c r="BJ19" s="173">
        <v>5056.3</v>
      </c>
      <c r="BK19" s="67">
        <v>0.36399999999999999</v>
      </c>
      <c r="BL19" s="67">
        <v>0.65</v>
      </c>
      <c r="BQ19" s="57"/>
    </row>
    <row r="20" spans="2:69" x14ac:dyDescent="0.3">
      <c r="B20" s="69">
        <v>10.5</v>
      </c>
      <c r="C20" s="67">
        <v>1287.5999999999999</v>
      </c>
      <c r="D20" s="67"/>
      <c r="E20" s="69">
        <v>18</v>
      </c>
      <c r="F20" s="67">
        <v>0.113</v>
      </c>
      <c r="H20" s="69">
        <v>10.5</v>
      </c>
      <c r="I20" s="67">
        <v>1402.7</v>
      </c>
      <c r="J20" s="67"/>
      <c r="K20" s="69">
        <v>18</v>
      </c>
      <c r="L20" s="67">
        <v>0.1</v>
      </c>
      <c r="N20" s="69">
        <v>10.5</v>
      </c>
      <c r="O20" s="67">
        <v>2116.8000000000002</v>
      </c>
      <c r="P20" s="67"/>
      <c r="Q20" s="69">
        <v>18</v>
      </c>
      <c r="R20" s="67">
        <v>0.11600000000000001</v>
      </c>
      <c r="T20" s="69">
        <v>10.5</v>
      </c>
      <c r="U20" s="67">
        <v>2357.6999999999998</v>
      </c>
      <c r="V20" s="67"/>
      <c r="W20" s="69">
        <v>18</v>
      </c>
      <c r="X20" s="67">
        <v>9.8000000000000004E-2</v>
      </c>
      <c r="Z20" s="69">
        <v>10.5</v>
      </c>
      <c r="AA20" s="67">
        <v>2412.6</v>
      </c>
      <c r="AB20" s="67"/>
      <c r="AC20" s="69">
        <v>18</v>
      </c>
      <c r="AD20" s="67">
        <v>9.2999999999999999E-2</v>
      </c>
      <c r="AF20" s="69">
        <v>10.5</v>
      </c>
      <c r="AG20" s="173">
        <v>2835.1</v>
      </c>
      <c r="AH20" s="67">
        <v>0.35399999999999998</v>
      </c>
      <c r="AI20" s="69">
        <v>18</v>
      </c>
      <c r="AJ20" s="67">
        <v>0.1</v>
      </c>
      <c r="AL20" s="69">
        <v>10.5</v>
      </c>
      <c r="AM20" s="173">
        <v>3314.7</v>
      </c>
      <c r="AN20" s="67">
        <v>0.374</v>
      </c>
      <c r="AO20" s="69">
        <v>18</v>
      </c>
      <c r="AP20" s="67">
        <v>0.11</v>
      </c>
      <c r="AR20" s="69">
        <v>10.5</v>
      </c>
      <c r="AS20" s="173">
        <v>2977</v>
      </c>
      <c r="AT20" s="67">
        <v>0.28899999999999998</v>
      </c>
      <c r="AU20" s="67">
        <v>0.08</v>
      </c>
      <c r="AW20" s="69">
        <v>10.5</v>
      </c>
      <c r="AX20" s="173">
        <v>3482.9</v>
      </c>
      <c r="AY20" s="67">
        <v>0.33500000000000002</v>
      </c>
      <c r="AZ20" s="69">
        <v>18</v>
      </c>
      <c r="BA20" s="67">
        <v>8.8999999999999996E-2</v>
      </c>
      <c r="BC20" s="69">
        <v>10.5</v>
      </c>
      <c r="BD20" s="173">
        <v>5202</v>
      </c>
      <c r="BE20" s="67">
        <v>0.38900000000000001</v>
      </c>
      <c r="BF20" s="69">
        <v>18</v>
      </c>
      <c r="BG20" s="67">
        <v>0.12</v>
      </c>
      <c r="BH20" s="172"/>
      <c r="BI20" s="69">
        <v>10.5</v>
      </c>
      <c r="BJ20" s="173">
        <v>5287.3</v>
      </c>
      <c r="BK20" s="67">
        <v>0.32900000000000001</v>
      </c>
      <c r="BL20" s="67">
        <v>0.51</v>
      </c>
      <c r="BQ20" s="57"/>
    </row>
    <row r="21" spans="2:69" x14ac:dyDescent="0.3">
      <c r="B21" s="69">
        <v>11</v>
      </c>
      <c r="C21" s="67">
        <v>1372.7</v>
      </c>
      <c r="D21" s="67"/>
      <c r="E21" s="69">
        <v>19</v>
      </c>
      <c r="F21" s="67">
        <v>9.6000000000000002E-2</v>
      </c>
      <c r="H21" s="69">
        <v>11</v>
      </c>
      <c r="I21" s="67">
        <v>1461.6</v>
      </c>
      <c r="J21" s="67"/>
      <c r="K21" s="69">
        <v>19</v>
      </c>
      <c r="L21" s="67">
        <v>8.5999999999999993E-2</v>
      </c>
      <c r="N21" s="69">
        <v>11</v>
      </c>
      <c r="O21" s="67">
        <v>2285.5</v>
      </c>
      <c r="P21" s="67"/>
      <c r="Q21" s="69">
        <v>19</v>
      </c>
      <c r="R21" s="67">
        <v>9.9000000000000005E-2</v>
      </c>
      <c r="T21" s="69">
        <v>11</v>
      </c>
      <c r="U21" s="67">
        <v>2448.6999999999998</v>
      </c>
      <c r="V21" s="67"/>
      <c r="W21" s="69">
        <v>19</v>
      </c>
      <c r="X21" s="67">
        <v>8.4000000000000005E-2</v>
      </c>
      <c r="Z21" s="69">
        <v>11</v>
      </c>
      <c r="AA21" s="67">
        <v>2465.1</v>
      </c>
      <c r="AB21" s="67"/>
      <c r="AC21" s="69">
        <v>19</v>
      </c>
      <c r="AD21" s="67">
        <v>0.08</v>
      </c>
      <c r="AF21" s="69">
        <v>11</v>
      </c>
      <c r="AG21" s="173">
        <v>2940.5</v>
      </c>
      <c r="AH21" s="67">
        <v>0.31900000000000001</v>
      </c>
      <c r="AI21" s="69">
        <v>19</v>
      </c>
      <c r="AJ21" s="67">
        <v>0.09</v>
      </c>
      <c r="AL21" s="69">
        <v>11</v>
      </c>
      <c r="AM21" s="173">
        <v>3488.3</v>
      </c>
      <c r="AN21" s="67">
        <v>0.34200000000000003</v>
      </c>
      <c r="AO21" s="69">
        <v>19</v>
      </c>
      <c r="AP21" s="67">
        <v>0.09</v>
      </c>
      <c r="AR21" s="69">
        <v>11</v>
      </c>
      <c r="AS21" s="173">
        <v>2994.6</v>
      </c>
      <c r="AT21" s="67">
        <v>0.253</v>
      </c>
      <c r="AU21" s="67">
        <v>7.0000000000000007E-2</v>
      </c>
      <c r="AW21" s="69">
        <v>11</v>
      </c>
      <c r="AX21" s="173">
        <v>3498.7</v>
      </c>
      <c r="AY21" s="67">
        <v>0.29299999999999998</v>
      </c>
      <c r="AZ21" s="69">
        <v>19</v>
      </c>
      <c r="BA21" s="67">
        <v>7.6999999999999999E-2</v>
      </c>
      <c r="BC21" s="69">
        <v>11</v>
      </c>
      <c r="BD21" s="173">
        <v>5537.3</v>
      </c>
      <c r="BE21" s="67">
        <v>0.36</v>
      </c>
      <c r="BF21" s="69">
        <v>19</v>
      </c>
      <c r="BG21" s="67">
        <v>0.19</v>
      </c>
      <c r="BH21" s="172"/>
      <c r="BI21" s="69">
        <v>11</v>
      </c>
      <c r="BJ21" s="173">
        <v>5405.3</v>
      </c>
      <c r="BK21" s="67">
        <v>0.29199999999999998</v>
      </c>
      <c r="BL21" s="67">
        <v>0.43</v>
      </c>
      <c r="BQ21" s="57"/>
    </row>
    <row r="22" spans="2:69" x14ac:dyDescent="0.3">
      <c r="B22" s="69">
        <v>11.5</v>
      </c>
      <c r="C22" s="67">
        <v>1440</v>
      </c>
      <c r="D22" s="67"/>
      <c r="E22" s="69">
        <v>20</v>
      </c>
      <c r="F22" s="67">
        <v>8.3000000000000004E-2</v>
      </c>
      <c r="H22" s="69">
        <v>11.5</v>
      </c>
      <c r="I22" s="67">
        <v>1483.9</v>
      </c>
      <c r="J22" s="67"/>
      <c r="K22" s="69">
        <v>20</v>
      </c>
      <c r="L22" s="67">
        <v>7.4999999999999997E-2</v>
      </c>
      <c r="N22" s="69">
        <v>11.5</v>
      </c>
      <c r="O22" s="67">
        <v>2389</v>
      </c>
      <c r="P22" s="67"/>
      <c r="Q22" s="69">
        <v>20</v>
      </c>
      <c r="R22" s="67">
        <v>8.5999999999999993E-2</v>
      </c>
      <c r="T22" s="69">
        <v>11.5</v>
      </c>
      <c r="U22" s="67">
        <v>2485.5</v>
      </c>
      <c r="V22" s="67"/>
      <c r="W22" s="69">
        <v>20</v>
      </c>
      <c r="X22" s="67">
        <v>7.2999999999999995E-2</v>
      </c>
      <c r="Z22" s="69">
        <v>11.5</v>
      </c>
      <c r="AA22" s="67">
        <v>2497.9</v>
      </c>
      <c r="AB22" s="67"/>
      <c r="AC22" s="69">
        <v>20</v>
      </c>
      <c r="AD22" s="67">
        <v>7.0000000000000007E-2</v>
      </c>
      <c r="AF22" s="69">
        <v>11.5</v>
      </c>
      <c r="AG22" s="173">
        <v>2994.1</v>
      </c>
      <c r="AH22" s="67">
        <v>0.28499999999999998</v>
      </c>
      <c r="AI22" s="69">
        <v>20</v>
      </c>
      <c r="AJ22" s="67">
        <v>0.08</v>
      </c>
      <c r="AL22" s="69">
        <v>11.5</v>
      </c>
      <c r="AM22" s="173">
        <v>3622</v>
      </c>
      <c r="AN22" s="67">
        <v>0.311</v>
      </c>
      <c r="AO22" s="69">
        <v>20</v>
      </c>
      <c r="AP22" s="67">
        <v>0.08</v>
      </c>
      <c r="AR22" s="69">
        <v>11.5</v>
      </c>
      <c r="AS22" s="173">
        <v>2999.9</v>
      </c>
      <c r="AT22" s="67">
        <v>0.222</v>
      </c>
      <c r="AU22" s="67">
        <v>0.06</v>
      </c>
      <c r="AW22" s="69">
        <v>11.5</v>
      </c>
      <c r="AX22" s="173">
        <v>3500</v>
      </c>
      <c r="AY22" s="67">
        <v>0.25600000000000001</v>
      </c>
      <c r="AZ22" s="69">
        <v>20</v>
      </c>
      <c r="BA22" s="67">
        <v>6.7000000000000004E-2</v>
      </c>
      <c r="BC22" s="69">
        <v>11.5</v>
      </c>
      <c r="BD22" s="173">
        <v>5821.9</v>
      </c>
      <c r="BE22" s="67">
        <v>0.33100000000000002</v>
      </c>
      <c r="BF22" s="69">
        <v>20</v>
      </c>
      <c r="BG22" s="67">
        <v>0.09</v>
      </c>
      <c r="BH22" s="172"/>
      <c r="BI22" s="69">
        <v>11.5</v>
      </c>
      <c r="BJ22" s="173">
        <v>5511.5</v>
      </c>
      <c r="BK22" s="67">
        <v>0.26100000000000001</v>
      </c>
      <c r="BL22" s="67">
        <v>0.37</v>
      </c>
      <c r="BQ22" s="57"/>
    </row>
    <row r="23" spans="2:69" x14ac:dyDescent="0.3">
      <c r="B23" s="69">
        <v>12</v>
      </c>
      <c r="C23" s="67">
        <v>1468.3</v>
      </c>
      <c r="D23" s="67"/>
      <c r="E23" s="69">
        <v>21</v>
      </c>
      <c r="F23" s="67">
        <v>7.2999999999999995E-2</v>
      </c>
      <c r="H23" s="69">
        <v>12</v>
      </c>
      <c r="I23" s="67">
        <v>1491.2</v>
      </c>
      <c r="J23" s="67"/>
      <c r="K23" s="69">
        <v>21</v>
      </c>
      <c r="L23" s="67">
        <v>6.5000000000000002E-2</v>
      </c>
      <c r="N23" s="69">
        <v>12</v>
      </c>
      <c r="O23" s="67">
        <v>2472.1</v>
      </c>
      <c r="P23" s="67"/>
      <c r="Q23" s="69">
        <v>21</v>
      </c>
      <c r="R23" s="67">
        <v>7.4999999999999997E-2</v>
      </c>
      <c r="T23" s="69">
        <v>12</v>
      </c>
      <c r="U23" s="67">
        <v>2494.1999999999998</v>
      </c>
      <c r="V23" s="67"/>
      <c r="W23" s="69">
        <v>21</v>
      </c>
      <c r="X23" s="67">
        <v>6.4000000000000001E-2</v>
      </c>
      <c r="Z23" s="69">
        <v>12</v>
      </c>
      <c r="AA23" s="67">
        <v>2500</v>
      </c>
      <c r="AB23" s="67"/>
      <c r="AC23" s="69">
        <v>21</v>
      </c>
      <c r="AD23" s="67">
        <v>6.0999999999999999E-2</v>
      </c>
      <c r="AF23" s="69">
        <v>12</v>
      </c>
      <c r="AG23" s="173">
        <v>3000</v>
      </c>
      <c r="AH23" s="67">
        <v>0.251</v>
      </c>
      <c r="AI23" s="69">
        <v>21</v>
      </c>
      <c r="AJ23" s="67">
        <v>7.0000000000000007E-2</v>
      </c>
      <c r="AL23" s="69">
        <v>12</v>
      </c>
      <c r="AM23" s="173">
        <v>3701</v>
      </c>
      <c r="AN23" s="67">
        <v>0.28000000000000003</v>
      </c>
      <c r="AO23" s="69">
        <v>21</v>
      </c>
      <c r="AP23" s="67">
        <v>7.0000000000000007E-2</v>
      </c>
      <c r="AR23" s="69">
        <v>12</v>
      </c>
      <c r="AS23" s="173">
        <v>3000</v>
      </c>
      <c r="AT23" s="67">
        <v>0.19500000000000001</v>
      </c>
      <c r="AU23" s="67">
        <v>0.05</v>
      </c>
      <c r="AW23" s="69">
        <v>12</v>
      </c>
      <c r="AX23" s="173">
        <v>3500</v>
      </c>
      <c r="AY23" s="67">
        <v>0.22600000000000001</v>
      </c>
      <c r="AZ23" s="69">
        <v>21</v>
      </c>
      <c r="BA23" s="67">
        <v>5.8999999999999997E-2</v>
      </c>
      <c r="BC23" s="69">
        <v>12</v>
      </c>
      <c r="BD23" s="173">
        <v>5967.2</v>
      </c>
      <c r="BE23" s="67">
        <v>0.29899999999999999</v>
      </c>
      <c r="BF23" s="69">
        <v>21</v>
      </c>
      <c r="BG23" s="67">
        <v>0.08</v>
      </c>
      <c r="BH23" s="172"/>
      <c r="BI23" s="69">
        <v>12</v>
      </c>
      <c r="BJ23" s="173">
        <v>5556.6</v>
      </c>
      <c r="BK23" s="67">
        <v>0.23100000000000001</v>
      </c>
      <c r="BL23" s="67">
        <v>0.32</v>
      </c>
      <c r="BQ23" s="57"/>
    </row>
    <row r="24" spans="2:69" x14ac:dyDescent="0.3">
      <c r="B24" s="69">
        <v>12.5</v>
      </c>
      <c r="C24" s="67">
        <v>1491.8</v>
      </c>
      <c r="D24" s="67"/>
      <c r="E24" s="69">
        <v>22</v>
      </c>
      <c r="F24" s="67">
        <v>6.4000000000000001E-2</v>
      </c>
      <c r="H24" s="69">
        <v>12.5</v>
      </c>
      <c r="I24" s="67">
        <v>1500</v>
      </c>
      <c r="J24" s="67"/>
      <c r="K24" s="69">
        <v>22</v>
      </c>
      <c r="L24" s="67">
        <v>5.8000000000000003E-2</v>
      </c>
      <c r="N24" s="69">
        <v>12.5</v>
      </c>
      <c r="O24" s="67">
        <v>2492</v>
      </c>
      <c r="P24" s="67"/>
      <c r="Q24" s="69">
        <v>22</v>
      </c>
      <c r="R24" s="67">
        <v>6.6000000000000003E-2</v>
      </c>
      <c r="T24" s="69">
        <v>12.5</v>
      </c>
      <c r="U24" s="67">
        <v>2500</v>
      </c>
      <c r="V24" s="67"/>
      <c r="W24" s="69">
        <v>22</v>
      </c>
      <c r="X24" s="67">
        <v>5.7000000000000002E-2</v>
      </c>
      <c r="Z24" s="69">
        <v>13</v>
      </c>
      <c r="AA24" s="67">
        <v>2500</v>
      </c>
      <c r="AB24" s="67"/>
      <c r="AC24" s="69">
        <v>22</v>
      </c>
      <c r="AD24" s="67">
        <v>5.3999999999999999E-2</v>
      </c>
      <c r="AF24" s="174">
        <v>12.5</v>
      </c>
      <c r="AG24" s="173">
        <v>3000</v>
      </c>
      <c r="AH24" s="175"/>
      <c r="AI24" s="69">
        <v>22</v>
      </c>
      <c r="AJ24" s="67">
        <v>0.06</v>
      </c>
      <c r="AL24" s="69">
        <v>12.5</v>
      </c>
      <c r="AM24" s="173">
        <v>3754.4</v>
      </c>
      <c r="AN24" s="67">
        <v>0.251</v>
      </c>
      <c r="AO24" s="69">
        <v>22</v>
      </c>
      <c r="AP24" s="67">
        <v>0.06</v>
      </c>
      <c r="AR24" s="69">
        <v>22</v>
      </c>
      <c r="AS24" s="173">
        <v>3000</v>
      </c>
      <c r="AT24" s="67">
        <v>3.2000000000000001E-2</v>
      </c>
      <c r="AU24" s="67">
        <v>0.05</v>
      </c>
      <c r="AW24" s="69">
        <v>12.5</v>
      </c>
      <c r="AX24" s="173">
        <v>3500</v>
      </c>
      <c r="AY24" s="67">
        <v>0.2</v>
      </c>
      <c r="AZ24" s="69">
        <v>22</v>
      </c>
      <c r="BA24" s="67">
        <v>5.1999999999999998E-2</v>
      </c>
      <c r="BC24" s="69">
        <v>12.5</v>
      </c>
      <c r="BD24" s="173">
        <v>6056.8</v>
      </c>
      <c r="BE24" s="67">
        <v>0.26800000000000002</v>
      </c>
      <c r="BF24" s="69">
        <v>22</v>
      </c>
      <c r="BG24" s="67">
        <v>7.0000000000000007E-2</v>
      </c>
      <c r="BH24" s="172"/>
      <c r="BI24" s="69">
        <v>12.5</v>
      </c>
      <c r="BJ24" s="173">
        <v>5600</v>
      </c>
      <c r="BK24" s="67">
        <v>0.20599999999999999</v>
      </c>
      <c r="BL24" s="67">
        <v>0.28000000000000003</v>
      </c>
      <c r="BQ24" s="57"/>
    </row>
    <row r="25" spans="2:69" x14ac:dyDescent="0.3">
      <c r="B25" s="69">
        <v>13</v>
      </c>
      <c r="C25" s="67">
        <v>1495.6</v>
      </c>
      <c r="H25" s="69">
        <v>13</v>
      </c>
      <c r="I25" s="67">
        <v>1500</v>
      </c>
      <c r="N25" s="69">
        <v>13</v>
      </c>
      <c r="O25" s="67">
        <v>2499.4</v>
      </c>
      <c r="P25" s="67"/>
      <c r="Q25" s="69">
        <v>23</v>
      </c>
      <c r="R25" s="67">
        <v>5.8000000000000003E-2</v>
      </c>
      <c r="T25" s="69">
        <v>13</v>
      </c>
      <c r="U25" s="67">
        <v>2500</v>
      </c>
      <c r="V25" s="67"/>
      <c r="W25" s="69">
        <v>23</v>
      </c>
      <c r="X25" s="67">
        <v>0.05</v>
      </c>
      <c r="Z25" s="69">
        <v>14</v>
      </c>
      <c r="AA25" s="67">
        <v>2500</v>
      </c>
      <c r="AB25" s="67"/>
      <c r="AC25" s="69">
        <v>23</v>
      </c>
      <c r="AD25" s="67">
        <v>4.8000000000000001E-2</v>
      </c>
      <c r="AF25" s="69">
        <v>13</v>
      </c>
      <c r="AG25" s="173">
        <v>3000</v>
      </c>
      <c r="AL25" s="69">
        <v>13</v>
      </c>
      <c r="AM25" s="173">
        <v>3781</v>
      </c>
      <c r="AN25" s="67">
        <v>0.22500000000000001</v>
      </c>
      <c r="AO25" s="69">
        <v>23</v>
      </c>
      <c r="AP25" s="67">
        <v>0.05</v>
      </c>
      <c r="AW25" s="69">
        <v>13</v>
      </c>
      <c r="AX25" s="173">
        <v>3500</v>
      </c>
      <c r="AY25" s="67">
        <v>0.17699999999999999</v>
      </c>
      <c r="BC25" s="69">
        <v>13</v>
      </c>
      <c r="BD25" s="173">
        <v>6115.5</v>
      </c>
      <c r="BE25" s="67">
        <v>0.24099999999999999</v>
      </c>
      <c r="BF25" s="69">
        <v>23</v>
      </c>
      <c r="BG25" s="67">
        <v>0.06</v>
      </c>
      <c r="BH25" s="172"/>
      <c r="BI25" s="69">
        <v>13</v>
      </c>
      <c r="BJ25" s="173">
        <v>5600</v>
      </c>
      <c r="BK25" s="67">
        <v>0.183</v>
      </c>
      <c r="BL25" s="67">
        <v>0.24</v>
      </c>
      <c r="BQ25" s="57"/>
    </row>
    <row r="26" spans="2:69" ht="14.55" thickBot="1" x14ac:dyDescent="0.35">
      <c r="B26" s="69">
        <v>13.5</v>
      </c>
      <c r="C26" s="67">
        <v>1500</v>
      </c>
      <c r="H26" s="69">
        <v>14</v>
      </c>
      <c r="I26" s="67">
        <v>1500</v>
      </c>
      <c r="N26" s="69">
        <v>14</v>
      </c>
      <c r="O26" s="67">
        <v>2500</v>
      </c>
      <c r="P26" s="67"/>
      <c r="Q26" s="69">
        <v>24</v>
      </c>
      <c r="R26" s="67">
        <v>5.1999999999999998E-2</v>
      </c>
      <c r="T26" s="69">
        <v>14</v>
      </c>
      <c r="U26" s="67">
        <v>2500</v>
      </c>
      <c r="V26" s="67"/>
      <c r="W26" s="69">
        <v>24</v>
      </c>
      <c r="X26" s="67">
        <v>4.4999999999999998E-2</v>
      </c>
      <c r="Z26" s="69">
        <v>15</v>
      </c>
      <c r="AA26" s="67">
        <v>2500</v>
      </c>
      <c r="AB26" s="67"/>
      <c r="AC26" s="69">
        <v>24</v>
      </c>
      <c r="AD26" s="67">
        <v>4.2999999999999997E-2</v>
      </c>
      <c r="AF26" s="174">
        <v>13.5</v>
      </c>
      <c r="AG26" s="173">
        <v>3000</v>
      </c>
      <c r="AL26" s="69">
        <v>13.5</v>
      </c>
      <c r="AM26" s="173">
        <v>3797.3</v>
      </c>
      <c r="AN26" s="67">
        <v>0.20100000000000001</v>
      </c>
      <c r="AO26" s="69">
        <v>24</v>
      </c>
      <c r="AP26" s="67">
        <v>0.05</v>
      </c>
      <c r="AR26" s="177" t="s">
        <v>17</v>
      </c>
      <c r="AS26" s="89" t="s">
        <v>464</v>
      </c>
      <c r="AW26" s="69">
        <v>13.5</v>
      </c>
      <c r="AX26" s="173">
        <v>3500</v>
      </c>
      <c r="AY26" s="67">
        <v>0.158</v>
      </c>
      <c r="BC26" s="69">
        <v>13.5</v>
      </c>
      <c r="BD26" s="173">
        <v>6158</v>
      </c>
      <c r="BE26" s="67">
        <v>0.217</v>
      </c>
      <c r="BF26" s="69">
        <v>24</v>
      </c>
      <c r="BG26" s="67">
        <v>0.05</v>
      </c>
      <c r="BI26" s="69">
        <v>13.5</v>
      </c>
      <c r="BJ26" s="173">
        <v>5600</v>
      </c>
      <c r="BK26" s="67">
        <v>0.16400000000000001</v>
      </c>
      <c r="BL26" s="67">
        <v>0.22</v>
      </c>
      <c r="BQ26" s="57"/>
    </row>
    <row r="27" spans="2:69" x14ac:dyDescent="0.3">
      <c r="B27" s="69">
        <v>14</v>
      </c>
      <c r="C27" s="67">
        <v>1500</v>
      </c>
      <c r="H27" s="69">
        <v>15</v>
      </c>
      <c r="I27" s="67">
        <v>1500</v>
      </c>
      <c r="N27" s="69">
        <v>15</v>
      </c>
      <c r="O27" s="67">
        <v>2500</v>
      </c>
      <c r="P27" s="67"/>
      <c r="Q27" s="69">
        <v>25</v>
      </c>
      <c r="R27" s="67">
        <v>4.7E-2</v>
      </c>
      <c r="T27" s="69">
        <v>15</v>
      </c>
      <c r="U27" s="67">
        <v>2500</v>
      </c>
      <c r="V27" s="67"/>
      <c r="W27" s="69">
        <v>25</v>
      </c>
      <c r="X27" s="67">
        <v>4.1000000000000002E-2</v>
      </c>
      <c r="Z27" s="69">
        <v>16</v>
      </c>
      <c r="AA27" s="67">
        <v>2500</v>
      </c>
      <c r="AB27" s="67"/>
      <c r="AC27" s="69">
        <v>25</v>
      </c>
      <c r="AD27" s="67">
        <v>3.9E-2</v>
      </c>
      <c r="AF27" s="69">
        <v>14</v>
      </c>
      <c r="AG27" s="173">
        <v>3000</v>
      </c>
      <c r="AI27" s="172"/>
      <c r="AJ27" s="172"/>
      <c r="AK27" s="172"/>
      <c r="AL27" s="69">
        <v>14</v>
      </c>
      <c r="AM27" s="173">
        <v>3799</v>
      </c>
      <c r="AN27" s="67">
        <v>0.18099999999999999</v>
      </c>
      <c r="AO27" s="69">
        <v>25</v>
      </c>
      <c r="AP27" s="67">
        <v>0.04</v>
      </c>
      <c r="AR27" s="182">
        <v>0.95</v>
      </c>
      <c r="AS27" s="87">
        <v>106</v>
      </c>
      <c r="AW27" s="69">
        <v>14</v>
      </c>
      <c r="AX27" s="173">
        <v>3500</v>
      </c>
      <c r="AY27" s="67">
        <v>0.14199999999999999</v>
      </c>
      <c r="BC27" s="69">
        <v>14</v>
      </c>
      <c r="BD27" s="173">
        <v>6166.2</v>
      </c>
      <c r="BE27" s="67">
        <v>0.19400000000000001</v>
      </c>
      <c r="BF27" s="69">
        <v>25</v>
      </c>
      <c r="BG27" s="67">
        <v>0.05</v>
      </c>
      <c r="BI27" s="69">
        <v>14</v>
      </c>
      <c r="BJ27" s="173">
        <v>5600</v>
      </c>
      <c r="BK27" s="67">
        <v>0.14699999999999999</v>
      </c>
      <c r="BL27" s="67">
        <v>0.19</v>
      </c>
      <c r="BQ27" s="57"/>
    </row>
    <row r="28" spans="2:69" x14ac:dyDescent="0.3">
      <c r="B28" s="69">
        <v>15</v>
      </c>
      <c r="C28" s="67">
        <v>1500</v>
      </c>
      <c r="H28" s="69">
        <v>16</v>
      </c>
      <c r="I28" s="67">
        <v>1500</v>
      </c>
      <c r="N28" s="69">
        <v>16</v>
      </c>
      <c r="O28" s="67">
        <v>2500</v>
      </c>
      <c r="T28" s="69">
        <v>16</v>
      </c>
      <c r="U28" s="67">
        <v>2500</v>
      </c>
      <c r="Z28" s="69">
        <v>17</v>
      </c>
      <c r="AA28" s="67">
        <v>2500</v>
      </c>
      <c r="AF28" s="174">
        <v>14.5</v>
      </c>
      <c r="AG28" s="173">
        <v>3000</v>
      </c>
      <c r="AL28" s="69">
        <v>14.5</v>
      </c>
      <c r="AM28" s="173">
        <v>3800</v>
      </c>
      <c r="AN28" s="67">
        <v>0.16300000000000001</v>
      </c>
      <c r="AR28" s="256">
        <v>8</v>
      </c>
      <c r="AS28" s="257">
        <v>106</v>
      </c>
      <c r="AW28" s="69">
        <v>14.5</v>
      </c>
      <c r="AX28" s="173">
        <v>3500</v>
      </c>
      <c r="AY28" s="67">
        <v>0.128</v>
      </c>
      <c r="BC28" s="69">
        <v>14.5</v>
      </c>
      <c r="BD28" s="173">
        <v>6188.4</v>
      </c>
      <c r="BE28" s="67">
        <v>0.17599999999999999</v>
      </c>
      <c r="BI28" s="69">
        <v>14.5</v>
      </c>
      <c r="BJ28" s="173">
        <v>5600</v>
      </c>
      <c r="BK28" s="67">
        <v>0.13200000000000001</v>
      </c>
      <c r="BL28" s="67">
        <v>0.17</v>
      </c>
      <c r="BQ28" s="57"/>
    </row>
    <row r="29" spans="2:69" x14ac:dyDescent="0.3">
      <c r="B29" s="69">
        <v>16</v>
      </c>
      <c r="C29" s="67">
        <v>1500</v>
      </c>
      <c r="H29" s="69">
        <v>17</v>
      </c>
      <c r="I29" s="67">
        <v>1500</v>
      </c>
      <c r="N29" s="69">
        <v>17</v>
      </c>
      <c r="O29" s="67">
        <v>2500</v>
      </c>
      <c r="T29" s="69">
        <v>17</v>
      </c>
      <c r="U29" s="67">
        <v>2500</v>
      </c>
      <c r="Z29" s="69">
        <v>18</v>
      </c>
      <c r="AA29" s="67">
        <v>2500</v>
      </c>
      <c r="AF29" s="69">
        <v>15</v>
      </c>
      <c r="AG29" s="173">
        <v>3000</v>
      </c>
      <c r="AL29" s="69">
        <v>15</v>
      </c>
      <c r="AM29" s="173">
        <v>3800</v>
      </c>
      <c r="AN29" s="67">
        <v>0.14699999999999999</v>
      </c>
      <c r="AR29" s="256">
        <v>10</v>
      </c>
      <c r="AS29" s="257">
        <v>106</v>
      </c>
      <c r="AW29" s="69">
        <v>15</v>
      </c>
      <c r="AX29" s="173">
        <v>3500</v>
      </c>
      <c r="AY29" s="67">
        <v>0.11600000000000001</v>
      </c>
      <c r="BC29" s="69">
        <v>15</v>
      </c>
      <c r="BD29" s="173">
        <v>6200</v>
      </c>
      <c r="BE29" s="67">
        <v>0.159</v>
      </c>
      <c r="BI29" s="69">
        <v>15</v>
      </c>
      <c r="BJ29" s="173">
        <v>5600</v>
      </c>
      <c r="BK29" s="67">
        <v>0.11899999999999999</v>
      </c>
      <c r="BL29" s="67">
        <v>0.16</v>
      </c>
      <c r="BQ29" s="57"/>
    </row>
    <row r="30" spans="2:69" x14ac:dyDescent="0.3">
      <c r="B30" s="69">
        <v>17</v>
      </c>
      <c r="C30" s="67">
        <v>1500</v>
      </c>
      <c r="H30" s="69">
        <v>18</v>
      </c>
      <c r="I30" s="67">
        <v>1500</v>
      </c>
      <c r="N30" s="69">
        <v>18</v>
      </c>
      <c r="O30" s="67">
        <v>2500</v>
      </c>
      <c r="T30" s="69">
        <v>18</v>
      </c>
      <c r="U30" s="67">
        <v>2500</v>
      </c>
      <c r="Z30" s="69">
        <v>19</v>
      </c>
      <c r="AA30" s="67">
        <v>2500</v>
      </c>
      <c r="AF30" s="174">
        <v>15.5</v>
      </c>
      <c r="AG30" s="173">
        <v>3000</v>
      </c>
      <c r="AL30" s="69">
        <v>15.5</v>
      </c>
      <c r="AM30" s="173">
        <v>3800</v>
      </c>
      <c r="AN30" s="67">
        <v>0.13300000000000001</v>
      </c>
      <c r="AW30" s="69">
        <v>15.5</v>
      </c>
      <c r="AX30" s="173">
        <v>3500</v>
      </c>
      <c r="AY30" s="67">
        <v>0.105</v>
      </c>
      <c r="BC30" s="69">
        <v>15.5</v>
      </c>
      <c r="BD30" s="173">
        <v>6200</v>
      </c>
      <c r="BE30" s="67">
        <v>0.14399999999999999</v>
      </c>
      <c r="BI30" s="69">
        <v>15.5</v>
      </c>
      <c r="BJ30" s="173">
        <v>5600</v>
      </c>
      <c r="BK30" s="67">
        <v>0.108</v>
      </c>
      <c r="BL30" s="67">
        <v>0.14000000000000001</v>
      </c>
      <c r="BQ30" s="57"/>
    </row>
    <row r="31" spans="2:69" x14ac:dyDescent="0.3">
      <c r="B31" s="69">
        <v>18</v>
      </c>
      <c r="C31" s="67">
        <v>1500</v>
      </c>
      <c r="H31" s="69">
        <v>19</v>
      </c>
      <c r="I31" s="67">
        <v>1500</v>
      </c>
      <c r="N31" s="69">
        <v>19</v>
      </c>
      <c r="O31" s="67">
        <v>2500</v>
      </c>
      <c r="T31" s="69">
        <v>19</v>
      </c>
      <c r="U31" s="67">
        <v>2500</v>
      </c>
      <c r="Z31" s="69">
        <v>20</v>
      </c>
      <c r="AA31" s="67">
        <v>2500</v>
      </c>
      <c r="AF31" s="69">
        <v>16</v>
      </c>
      <c r="AG31" s="173">
        <v>3000</v>
      </c>
      <c r="AL31" s="69">
        <v>16</v>
      </c>
      <c r="AM31" s="173">
        <v>3800</v>
      </c>
      <c r="AN31" s="67">
        <v>0.121</v>
      </c>
      <c r="AW31" s="69">
        <v>16</v>
      </c>
      <c r="AX31" s="173">
        <v>3500</v>
      </c>
      <c r="AY31" s="67">
        <v>9.5000000000000001E-2</v>
      </c>
      <c r="BC31" s="69">
        <v>16</v>
      </c>
      <c r="BD31" s="173">
        <v>6200</v>
      </c>
      <c r="BE31" s="67">
        <v>0.13100000000000001</v>
      </c>
      <c r="BI31" s="69">
        <v>16</v>
      </c>
      <c r="BJ31" s="173">
        <v>5600</v>
      </c>
      <c r="BK31" s="67">
        <v>9.8000000000000004E-2</v>
      </c>
      <c r="BL31" s="67">
        <v>0.13</v>
      </c>
      <c r="BQ31" s="57"/>
    </row>
    <row r="32" spans="2:69" x14ac:dyDescent="0.3">
      <c r="B32" s="69">
        <v>19</v>
      </c>
      <c r="C32" s="67">
        <v>1500</v>
      </c>
      <c r="H32" s="69">
        <v>20</v>
      </c>
      <c r="I32" s="67">
        <v>1500</v>
      </c>
      <c r="N32" s="69">
        <v>20</v>
      </c>
      <c r="O32" s="67">
        <v>2500</v>
      </c>
      <c r="T32" s="69">
        <v>20</v>
      </c>
      <c r="U32" s="67">
        <v>2500</v>
      </c>
      <c r="Z32" s="69">
        <v>21</v>
      </c>
      <c r="AA32" s="67">
        <v>2500</v>
      </c>
      <c r="AF32" s="174">
        <v>16.5</v>
      </c>
      <c r="AG32" s="173">
        <v>3000</v>
      </c>
      <c r="AL32" s="69">
        <v>16.5</v>
      </c>
      <c r="AM32" s="173">
        <v>3800</v>
      </c>
      <c r="AN32" s="67">
        <v>0.11</v>
      </c>
      <c r="AW32" s="69">
        <v>16.5</v>
      </c>
      <c r="AX32" s="173">
        <v>3500</v>
      </c>
      <c r="AY32" s="67">
        <v>8.6999999999999994E-2</v>
      </c>
      <c r="BC32" s="69">
        <v>16.5</v>
      </c>
      <c r="BD32" s="173">
        <v>6200</v>
      </c>
      <c r="BE32" s="67">
        <v>0.11899999999999999</v>
      </c>
      <c r="BI32" s="69">
        <v>16.5</v>
      </c>
      <c r="BJ32" s="173">
        <v>5600</v>
      </c>
      <c r="BK32" s="67">
        <v>0.09</v>
      </c>
      <c r="BL32" s="67">
        <v>0.12</v>
      </c>
      <c r="BQ32" s="57"/>
    </row>
    <row r="33" spans="2:69" x14ac:dyDescent="0.3">
      <c r="B33" s="69">
        <v>20</v>
      </c>
      <c r="C33" s="67">
        <v>1500</v>
      </c>
      <c r="H33" s="69">
        <v>21</v>
      </c>
      <c r="I33" s="67">
        <v>1500</v>
      </c>
      <c r="N33" s="69">
        <v>21</v>
      </c>
      <c r="O33" s="67">
        <v>2500</v>
      </c>
      <c r="T33" s="69">
        <v>21</v>
      </c>
      <c r="U33" s="67">
        <v>2500</v>
      </c>
      <c r="Z33" s="69">
        <v>22</v>
      </c>
      <c r="AA33" s="67">
        <v>2500</v>
      </c>
      <c r="AF33" s="69">
        <v>17</v>
      </c>
      <c r="AG33" s="173">
        <v>3000</v>
      </c>
      <c r="AL33" s="69">
        <v>17</v>
      </c>
      <c r="AM33" s="173">
        <v>3800</v>
      </c>
      <c r="AN33" s="67">
        <v>0.10100000000000001</v>
      </c>
      <c r="AW33" s="69">
        <v>17</v>
      </c>
      <c r="AX33" s="173">
        <v>3500</v>
      </c>
      <c r="AY33" s="67">
        <v>7.9000000000000001E-2</v>
      </c>
      <c r="BC33" s="69">
        <v>17</v>
      </c>
      <c r="BD33" s="173">
        <v>6200</v>
      </c>
      <c r="BE33" s="67">
        <v>0.109</v>
      </c>
      <c r="BI33" s="69">
        <v>17</v>
      </c>
      <c r="BJ33" s="173">
        <v>5600</v>
      </c>
      <c r="BK33" s="67">
        <v>8.2000000000000003E-2</v>
      </c>
      <c r="BL33" s="67">
        <v>0.11</v>
      </c>
      <c r="BQ33" s="57"/>
    </row>
    <row r="34" spans="2:69" x14ac:dyDescent="0.3">
      <c r="B34" s="69">
        <v>21</v>
      </c>
      <c r="C34" s="67">
        <v>1500</v>
      </c>
      <c r="H34" s="69">
        <v>22</v>
      </c>
      <c r="I34" s="67">
        <v>1500</v>
      </c>
      <c r="N34" s="69">
        <v>22</v>
      </c>
      <c r="O34" s="67">
        <v>2500</v>
      </c>
      <c r="T34" s="69">
        <v>22</v>
      </c>
      <c r="U34" s="67">
        <v>2500</v>
      </c>
      <c r="Z34" s="69">
        <v>23</v>
      </c>
      <c r="AA34" s="67">
        <v>2500</v>
      </c>
      <c r="AF34" s="69">
        <v>17.5</v>
      </c>
      <c r="AG34" s="173">
        <v>3000</v>
      </c>
      <c r="AL34" s="69">
        <v>17.5</v>
      </c>
      <c r="AM34" s="173">
        <v>3800</v>
      </c>
      <c r="AN34" s="67">
        <v>9.2999999999999999E-2</v>
      </c>
      <c r="AW34" s="69">
        <v>17.5</v>
      </c>
      <c r="AX34" s="173">
        <v>3500</v>
      </c>
      <c r="AY34" s="67">
        <v>7.2999999999999995E-2</v>
      </c>
      <c r="BC34" s="69">
        <v>17.5</v>
      </c>
      <c r="BD34" s="173">
        <v>6200</v>
      </c>
      <c r="BE34" s="67">
        <v>0.1</v>
      </c>
      <c r="BI34" s="69">
        <v>17.5</v>
      </c>
      <c r="BJ34" s="173">
        <v>5600</v>
      </c>
      <c r="BK34" s="67">
        <v>7.4999999999999997E-2</v>
      </c>
      <c r="BL34" s="67">
        <v>0.1</v>
      </c>
      <c r="BQ34" s="57"/>
    </row>
    <row r="35" spans="2:69" x14ac:dyDescent="0.3">
      <c r="B35" s="69">
        <v>22</v>
      </c>
      <c r="C35" s="67">
        <v>1500</v>
      </c>
      <c r="H35" s="69">
        <v>23</v>
      </c>
      <c r="I35" s="67">
        <v>1500</v>
      </c>
      <c r="N35" s="69">
        <v>23</v>
      </c>
      <c r="O35" s="67">
        <v>2500</v>
      </c>
      <c r="T35" s="69">
        <v>23</v>
      </c>
      <c r="U35" s="67">
        <v>2500</v>
      </c>
      <c r="Z35" s="69">
        <v>24</v>
      </c>
      <c r="AA35" s="67">
        <v>2500</v>
      </c>
      <c r="AF35" s="69">
        <v>18</v>
      </c>
      <c r="AG35" s="173">
        <v>3000</v>
      </c>
      <c r="AL35" s="69">
        <v>18</v>
      </c>
      <c r="AM35" s="173">
        <v>3800</v>
      </c>
      <c r="AN35" s="67">
        <v>8.5000000000000006E-2</v>
      </c>
      <c r="AW35" s="69">
        <v>18</v>
      </c>
      <c r="AX35" s="173">
        <v>3500</v>
      </c>
      <c r="AY35" s="67">
        <v>6.7000000000000004E-2</v>
      </c>
      <c r="BC35" s="69">
        <v>18</v>
      </c>
      <c r="BD35" s="173">
        <v>6200</v>
      </c>
      <c r="BE35" s="67">
        <v>9.1999999999999998E-2</v>
      </c>
      <c r="BI35" s="69">
        <v>18</v>
      </c>
      <c r="BJ35" s="173">
        <v>5600</v>
      </c>
      <c r="BK35" s="67">
        <v>6.9000000000000006E-2</v>
      </c>
      <c r="BL35" s="67">
        <v>0.09</v>
      </c>
      <c r="BQ35" s="57"/>
    </row>
    <row r="36" spans="2:69" x14ac:dyDescent="0.3">
      <c r="B36" s="69">
        <v>23</v>
      </c>
      <c r="C36" s="67">
        <v>1500</v>
      </c>
      <c r="H36" s="69">
        <v>24</v>
      </c>
      <c r="I36" s="67">
        <v>1500</v>
      </c>
      <c r="N36" s="69">
        <v>24</v>
      </c>
      <c r="O36" s="67">
        <v>2500</v>
      </c>
      <c r="T36" s="69">
        <v>24</v>
      </c>
      <c r="U36" s="67">
        <v>2500</v>
      </c>
      <c r="Z36" s="69">
        <v>25</v>
      </c>
      <c r="AA36" s="67">
        <v>2500</v>
      </c>
      <c r="AF36" s="69">
        <v>18.5</v>
      </c>
      <c r="AG36" s="173">
        <v>3000</v>
      </c>
      <c r="AL36" s="69">
        <v>18.5</v>
      </c>
      <c r="AM36" s="173">
        <v>3800</v>
      </c>
      <c r="AN36" s="67">
        <v>7.8E-2</v>
      </c>
      <c r="AW36" s="69">
        <v>18.5</v>
      </c>
      <c r="AX36" s="173">
        <v>3500</v>
      </c>
      <c r="AY36" s="67">
        <v>6.2E-2</v>
      </c>
      <c r="BC36" s="69">
        <v>18.5</v>
      </c>
      <c r="BD36" s="173">
        <v>6200</v>
      </c>
      <c r="BE36" s="67">
        <v>8.5000000000000006E-2</v>
      </c>
      <c r="BI36" s="69">
        <v>18.5</v>
      </c>
      <c r="BJ36" s="173">
        <v>5600</v>
      </c>
      <c r="BK36" s="67">
        <v>6.4000000000000001E-2</v>
      </c>
      <c r="BL36" s="67">
        <v>0.09</v>
      </c>
      <c r="BQ36" s="57"/>
    </row>
    <row r="37" spans="2:69" x14ac:dyDescent="0.3">
      <c r="B37" s="69">
        <v>24</v>
      </c>
      <c r="C37" s="67">
        <v>1500</v>
      </c>
      <c r="H37" s="69">
        <v>25</v>
      </c>
      <c r="I37" s="67">
        <v>1500</v>
      </c>
      <c r="N37" s="69">
        <v>25</v>
      </c>
      <c r="O37" s="67">
        <v>2500</v>
      </c>
      <c r="T37" s="69">
        <v>25</v>
      </c>
      <c r="U37" s="67">
        <v>2500</v>
      </c>
      <c r="AF37" s="69">
        <v>19</v>
      </c>
      <c r="AG37" s="173">
        <v>3000</v>
      </c>
      <c r="AL37" s="69">
        <v>19</v>
      </c>
      <c r="AM37" s="173">
        <v>3800</v>
      </c>
      <c r="AN37" s="67">
        <v>7.1999999999999995E-2</v>
      </c>
      <c r="AW37" s="69">
        <v>19</v>
      </c>
      <c r="AX37" s="173">
        <v>3500</v>
      </c>
      <c r="AY37" s="67">
        <v>5.7000000000000002E-2</v>
      </c>
      <c r="BC37" s="69">
        <v>19</v>
      </c>
      <c r="BD37" s="173">
        <v>6200</v>
      </c>
      <c r="BE37" s="67">
        <v>7.8E-2</v>
      </c>
      <c r="BI37" s="69">
        <v>19</v>
      </c>
      <c r="BJ37" s="173">
        <v>5600</v>
      </c>
      <c r="BK37" s="67">
        <v>5.8999999999999997E-2</v>
      </c>
      <c r="BL37" s="67">
        <v>0.08</v>
      </c>
      <c r="BQ37" s="57"/>
    </row>
    <row r="38" spans="2:69" x14ac:dyDescent="0.3">
      <c r="B38" s="69">
        <v>25</v>
      </c>
      <c r="C38" s="67">
        <v>1500</v>
      </c>
      <c r="AF38" s="69">
        <v>19.5</v>
      </c>
      <c r="AG38" s="173">
        <v>3000</v>
      </c>
      <c r="AL38" s="69">
        <v>19.5</v>
      </c>
      <c r="AM38" s="173">
        <v>3800</v>
      </c>
      <c r="AN38" s="67">
        <v>6.7000000000000004E-2</v>
      </c>
      <c r="AW38" s="69">
        <v>19.5</v>
      </c>
      <c r="AX38" s="173">
        <v>3500</v>
      </c>
      <c r="AY38" s="67">
        <v>5.2999999999999999E-2</v>
      </c>
      <c r="BC38" s="69">
        <v>19.5</v>
      </c>
      <c r="BD38" s="173">
        <v>6200</v>
      </c>
      <c r="BE38" s="67">
        <v>7.1999999999999995E-2</v>
      </c>
      <c r="BI38" s="69">
        <v>19.5</v>
      </c>
      <c r="BJ38" s="173">
        <v>5600</v>
      </c>
      <c r="BK38" s="67">
        <v>5.3999999999999999E-2</v>
      </c>
      <c r="BL38" s="67">
        <v>7.0000000000000007E-2</v>
      </c>
      <c r="BQ38" s="57"/>
    </row>
    <row r="39" spans="2:69" x14ac:dyDescent="0.3">
      <c r="AF39" s="69">
        <v>20</v>
      </c>
      <c r="AG39" s="173">
        <v>3000</v>
      </c>
      <c r="AL39" s="69">
        <v>20</v>
      </c>
      <c r="AM39" s="173">
        <v>3800</v>
      </c>
      <c r="AN39" s="67">
        <v>6.2E-2</v>
      </c>
      <c r="AW39" s="69">
        <v>20</v>
      </c>
      <c r="AX39" s="173">
        <v>3500</v>
      </c>
      <c r="AY39" s="67">
        <v>4.9000000000000002E-2</v>
      </c>
      <c r="BC39" s="69">
        <v>20</v>
      </c>
      <c r="BD39" s="173">
        <v>6200</v>
      </c>
      <c r="BE39" s="67">
        <v>6.7000000000000004E-2</v>
      </c>
      <c r="BI39" s="69">
        <v>20</v>
      </c>
      <c r="BJ39" s="173">
        <v>5600</v>
      </c>
      <c r="BK39" s="67">
        <v>0.05</v>
      </c>
      <c r="BL39" s="67">
        <v>7.0000000000000007E-2</v>
      </c>
      <c r="BQ39" s="57"/>
    </row>
    <row r="40" spans="2:69" x14ac:dyDescent="0.3">
      <c r="AF40" s="69">
        <v>20.5</v>
      </c>
      <c r="AG40" s="173">
        <v>3000</v>
      </c>
      <c r="AL40" s="69">
        <v>20.5</v>
      </c>
      <c r="AM40" s="173">
        <v>3800</v>
      </c>
      <c r="AN40" s="67">
        <v>5.8000000000000003E-2</v>
      </c>
      <c r="AW40" s="69">
        <v>20.5</v>
      </c>
      <c r="AX40" s="173">
        <v>3500</v>
      </c>
      <c r="AY40" s="67">
        <v>4.4999999999999998E-2</v>
      </c>
      <c r="BC40" s="69">
        <v>20.5</v>
      </c>
      <c r="BD40" s="173">
        <v>6200</v>
      </c>
      <c r="BE40" s="67">
        <v>6.2E-2</v>
      </c>
      <c r="BI40" s="69">
        <v>20.5</v>
      </c>
      <c r="BJ40" s="173">
        <v>5600</v>
      </c>
      <c r="BK40" s="67">
        <v>4.7E-2</v>
      </c>
      <c r="BL40" s="67">
        <v>0.06</v>
      </c>
      <c r="BQ40" s="57"/>
    </row>
    <row r="41" spans="2:69" x14ac:dyDescent="0.3">
      <c r="AF41" s="69">
        <v>21</v>
      </c>
      <c r="AG41" s="173">
        <v>3000</v>
      </c>
      <c r="AL41" s="69">
        <v>21</v>
      </c>
      <c r="AM41" s="173">
        <v>3800</v>
      </c>
      <c r="AN41" s="67">
        <v>5.3999999999999999E-2</v>
      </c>
      <c r="AW41" s="69">
        <v>21</v>
      </c>
      <c r="AX41" s="173">
        <v>3500</v>
      </c>
      <c r="AY41" s="67">
        <v>4.2000000000000003E-2</v>
      </c>
      <c r="BC41" s="69">
        <v>21</v>
      </c>
      <c r="BD41" s="173">
        <v>6200</v>
      </c>
      <c r="BE41" s="67">
        <v>5.8000000000000003E-2</v>
      </c>
      <c r="BI41" s="69">
        <v>21</v>
      </c>
      <c r="BJ41" s="173">
        <v>5600</v>
      </c>
      <c r="BK41" s="67">
        <v>4.2999999999999997E-2</v>
      </c>
      <c r="BL41" s="67">
        <v>0.06</v>
      </c>
      <c r="BQ41" s="57"/>
    </row>
    <row r="42" spans="2:69" x14ac:dyDescent="0.3">
      <c r="AF42" s="69">
        <v>21.5</v>
      </c>
      <c r="AG42" s="173">
        <v>3000</v>
      </c>
      <c r="AL42" s="69">
        <v>21.5</v>
      </c>
      <c r="AM42" s="173">
        <v>3800</v>
      </c>
      <c r="AN42" s="67">
        <v>0.05</v>
      </c>
      <c r="AW42" s="69">
        <v>21.5</v>
      </c>
      <c r="AX42" s="173">
        <v>3500</v>
      </c>
      <c r="AY42" s="67">
        <v>3.9E-2</v>
      </c>
      <c r="BC42" s="69">
        <v>21.5</v>
      </c>
      <c r="BD42" s="173">
        <v>6200</v>
      </c>
      <c r="BE42" s="67">
        <v>5.3999999999999999E-2</v>
      </c>
      <c r="BI42" s="69">
        <v>21.5</v>
      </c>
      <c r="BJ42" s="173">
        <v>5600</v>
      </c>
      <c r="BK42" s="67">
        <v>4.1000000000000002E-2</v>
      </c>
      <c r="BL42" s="67">
        <v>0.06</v>
      </c>
      <c r="BQ42" s="57"/>
    </row>
    <row r="43" spans="2:69" x14ac:dyDescent="0.3">
      <c r="AF43" s="69">
        <v>22</v>
      </c>
      <c r="AG43" s="173">
        <v>3000</v>
      </c>
      <c r="AL43" s="69">
        <v>22</v>
      </c>
      <c r="AM43" s="173">
        <v>3800</v>
      </c>
      <c r="AN43" s="67">
        <v>4.7E-2</v>
      </c>
      <c r="AW43" s="69">
        <v>22</v>
      </c>
      <c r="AX43" s="173">
        <v>3500</v>
      </c>
      <c r="AY43" s="67">
        <v>3.6999999999999998E-2</v>
      </c>
      <c r="BC43" s="69">
        <v>22</v>
      </c>
      <c r="BD43" s="173">
        <v>6200</v>
      </c>
      <c r="BE43" s="67">
        <v>0.05</v>
      </c>
      <c r="BI43" s="69">
        <v>22</v>
      </c>
      <c r="BJ43" s="173">
        <v>5600</v>
      </c>
      <c r="BK43" s="67">
        <v>3.7999999999999999E-2</v>
      </c>
      <c r="BL43" s="67">
        <v>0.05</v>
      </c>
      <c r="BQ43" s="57"/>
    </row>
    <row r="44" spans="2:69" x14ac:dyDescent="0.3">
      <c r="AL44" s="69">
        <v>22.5</v>
      </c>
      <c r="AM44" s="173">
        <v>3800</v>
      </c>
      <c r="AN44" s="67">
        <v>4.3999999999999997E-2</v>
      </c>
      <c r="BC44" s="69">
        <v>22.5</v>
      </c>
      <c r="BD44" s="173">
        <v>6200</v>
      </c>
      <c r="BE44" s="67">
        <v>4.7E-2</v>
      </c>
      <c r="BQ44" s="57"/>
    </row>
    <row r="45" spans="2:69" ht="14.55" thickBot="1" x14ac:dyDescent="0.35">
      <c r="AF45" t="s">
        <v>520</v>
      </c>
      <c r="AL45" s="69">
        <v>23</v>
      </c>
      <c r="AM45" s="173">
        <v>3800</v>
      </c>
      <c r="AN45" s="67">
        <v>4.1000000000000002E-2</v>
      </c>
      <c r="AW45" s="177" t="s">
        <v>17</v>
      </c>
      <c r="AX45" s="89" t="s">
        <v>464</v>
      </c>
      <c r="BC45" s="69">
        <v>23</v>
      </c>
      <c r="BD45" s="173">
        <v>6200</v>
      </c>
      <c r="BE45" s="67">
        <v>4.3999999999999997E-2</v>
      </c>
      <c r="BQ45" s="57"/>
    </row>
    <row r="46" spans="2:69" ht="14.55" thickBot="1" x14ac:dyDescent="0.35">
      <c r="AL46" s="69">
        <v>23.5</v>
      </c>
      <c r="AM46" s="173">
        <v>3800</v>
      </c>
      <c r="AN46" s="67">
        <v>3.7999999999999999E-2</v>
      </c>
      <c r="AW46" s="182">
        <v>0.95</v>
      </c>
      <c r="AX46" s="87" t="s">
        <v>702</v>
      </c>
      <c r="BC46" s="69">
        <v>23.5</v>
      </c>
      <c r="BD46" s="173">
        <v>6200</v>
      </c>
      <c r="BE46" s="67">
        <v>4.1000000000000002E-2</v>
      </c>
      <c r="BI46" s="177" t="s">
        <v>17</v>
      </c>
      <c r="BJ46" s="89" t="s">
        <v>464</v>
      </c>
      <c r="BQ46" s="57"/>
    </row>
    <row r="47" spans="2:69" x14ac:dyDescent="0.3">
      <c r="AL47" s="69">
        <v>24</v>
      </c>
      <c r="AM47" s="173">
        <v>3800</v>
      </c>
      <c r="AN47" s="67">
        <v>3.5999999999999997E-2</v>
      </c>
      <c r="AW47" s="256">
        <v>8</v>
      </c>
      <c r="AX47" s="257" t="s">
        <v>702</v>
      </c>
      <c r="BC47" s="69">
        <v>24</v>
      </c>
      <c r="BD47" s="173">
        <v>6200</v>
      </c>
      <c r="BE47" s="67">
        <v>3.9E-2</v>
      </c>
      <c r="BI47" s="182">
        <v>0.95</v>
      </c>
      <c r="BJ47" s="87" t="s">
        <v>712</v>
      </c>
      <c r="BQ47" s="57"/>
    </row>
    <row r="48" spans="2:69" x14ac:dyDescent="0.3">
      <c r="AL48" s="69">
        <v>24.5</v>
      </c>
      <c r="AM48" s="173">
        <v>3800</v>
      </c>
      <c r="AN48" s="67">
        <v>3.4000000000000002E-2</v>
      </c>
      <c r="AW48" s="256">
        <v>10</v>
      </c>
      <c r="AX48" s="257" t="s">
        <v>702</v>
      </c>
      <c r="BC48" s="69">
        <v>24.5</v>
      </c>
      <c r="BD48" s="173">
        <v>6200</v>
      </c>
      <c r="BE48" s="67">
        <v>3.5999999999999997E-2</v>
      </c>
      <c r="BI48" s="256">
        <v>8</v>
      </c>
      <c r="BJ48" s="257" t="s">
        <v>712</v>
      </c>
      <c r="BQ48" s="57"/>
    </row>
    <row r="49" spans="38:69" x14ac:dyDescent="0.3">
      <c r="AL49" s="69">
        <v>25</v>
      </c>
      <c r="AM49" s="173">
        <v>3800</v>
      </c>
      <c r="AN49" s="67">
        <v>3.2000000000000001E-2</v>
      </c>
      <c r="BC49" s="69">
        <v>25</v>
      </c>
      <c r="BD49" s="173">
        <v>6200</v>
      </c>
      <c r="BE49" s="67">
        <v>3.4000000000000002E-2</v>
      </c>
      <c r="BI49" s="256">
        <v>10</v>
      </c>
      <c r="BJ49" s="257" t="s">
        <v>712</v>
      </c>
      <c r="BQ49" s="57"/>
    </row>
    <row r="50" spans="38:69" x14ac:dyDescent="0.3">
      <c r="BC50" s="69"/>
      <c r="BD50" s="173"/>
      <c r="BE50" s="67"/>
    </row>
    <row r="52" spans="38:69" ht="14.55" thickBot="1" x14ac:dyDescent="0.35">
      <c r="AL52" s="177" t="s">
        <v>17</v>
      </c>
      <c r="AM52" s="89" t="s">
        <v>464</v>
      </c>
    </row>
    <row r="53" spans="38:69" x14ac:dyDescent="0.3">
      <c r="AL53" s="182">
        <v>0.95</v>
      </c>
      <c r="AM53" s="87" t="s">
        <v>711</v>
      </c>
      <c r="BP53" s="366"/>
    </row>
    <row r="54" spans="38:69" x14ac:dyDescent="0.3">
      <c r="AL54" s="256">
        <v>8</v>
      </c>
      <c r="AM54" s="257" t="s">
        <v>711</v>
      </c>
    </row>
    <row r="55" spans="38:69" x14ac:dyDescent="0.3">
      <c r="AL55" s="256">
        <v>10</v>
      </c>
      <c r="AM55" s="257" t="s">
        <v>711</v>
      </c>
    </row>
  </sheetData>
  <mergeCells count="1">
    <mergeCell ref="BP1:BR1"/>
  </mergeCells>
  <phoneticPr fontId="40" type="noConversion"/>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FF0000"/>
  </sheetPr>
  <dimension ref="B1:DA120"/>
  <sheetViews>
    <sheetView topLeftCell="BL1" zoomScale="115" zoomScaleNormal="115" workbookViewId="0">
      <selection activeCell="BR2" sqref="BR2"/>
    </sheetView>
  </sheetViews>
  <sheetFormatPr baseColWidth="10" defaultRowHeight="14" x14ac:dyDescent="0.3"/>
  <cols>
    <col min="1" max="1" width="4" customWidth="1"/>
    <col min="2" max="2" width="5.296875" bestFit="1" customWidth="1"/>
    <col min="3" max="3" width="6" customWidth="1"/>
    <col min="4" max="4" width="7.296875" customWidth="1"/>
    <col min="5" max="5" width="6.69921875" customWidth="1"/>
    <col min="6" max="6" width="3.296875" customWidth="1"/>
    <col min="7" max="7" width="5.296875" bestFit="1" customWidth="1"/>
    <col min="8" max="8" width="6.8984375" customWidth="1"/>
    <col min="9" max="9" width="7.296875" customWidth="1"/>
    <col min="10" max="10" width="6.69921875" customWidth="1"/>
    <col min="11" max="11" width="3.69921875" customWidth="1"/>
    <col min="12" max="12" width="5.296875" bestFit="1" customWidth="1"/>
    <col min="13" max="13" width="6.296875" customWidth="1"/>
    <col min="14" max="14" width="6.8984375" customWidth="1"/>
    <col min="15" max="15" width="6.296875" customWidth="1"/>
    <col min="16" max="16" width="4.296875" customWidth="1"/>
    <col min="17" max="17" width="5.296875" bestFit="1" customWidth="1"/>
    <col min="18" max="18" width="6.296875" customWidth="1"/>
    <col min="19" max="19" width="7" customWidth="1"/>
    <col min="20" max="20" width="6.69921875" customWidth="1"/>
    <col min="21" max="21" width="4.296875" customWidth="1"/>
    <col min="22" max="22" width="5.296875" bestFit="1" customWidth="1"/>
    <col min="23" max="23" width="6.296875" customWidth="1"/>
    <col min="24" max="24" width="7.296875" customWidth="1"/>
    <col min="25" max="25" width="7.8984375" customWidth="1"/>
    <col min="26" max="26" width="4" customWidth="1"/>
    <col min="27" max="27" width="5.296875" bestFit="1" customWidth="1"/>
    <col min="28" max="28" width="6.69921875" customWidth="1"/>
    <col min="29" max="29" width="7.296875" customWidth="1"/>
    <col min="30" max="30" width="7" customWidth="1"/>
    <col min="31" max="31" width="4.09765625" customWidth="1"/>
    <col min="32" max="32" width="5.296875" bestFit="1" customWidth="1"/>
    <col min="33" max="33" width="6.59765625" customWidth="1"/>
    <col min="34" max="34" width="7.296875" customWidth="1"/>
    <col min="35" max="35" width="6.59765625" customWidth="1"/>
    <col min="36" max="36" width="4.09765625" customWidth="1"/>
    <col min="37" max="37" width="5.296875" bestFit="1" customWidth="1"/>
    <col min="38" max="38" width="6.59765625" customWidth="1"/>
    <col min="39" max="39" width="7.296875" customWidth="1"/>
    <col min="40" max="40" width="6.59765625" customWidth="1"/>
    <col min="41" max="41" width="3.296875" customWidth="1"/>
    <col min="42" max="42" width="5.296875" bestFit="1" customWidth="1"/>
    <col min="43" max="43" width="6.59765625" customWidth="1"/>
    <col min="44" max="44" width="7.296875" customWidth="1"/>
    <col min="45" max="45" width="6.59765625" customWidth="1"/>
    <col min="46" max="46" width="3.296875" customWidth="1"/>
    <col min="47" max="47" width="5.296875" bestFit="1" customWidth="1"/>
    <col min="48" max="48" width="6.59765625" customWidth="1"/>
    <col min="49" max="49" width="7.296875" customWidth="1"/>
    <col min="50" max="50" width="6.59765625" customWidth="1"/>
    <col min="51" max="51" width="3.296875" customWidth="1"/>
    <col min="52" max="52" width="5.59765625" customWidth="1"/>
    <col min="53" max="53" width="6.59765625" customWidth="1"/>
    <col min="54" max="54" width="6.69921875" customWidth="1"/>
    <col min="55" max="55" width="6.59765625" customWidth="1"/>
    <col min="56" max="56" width="3.296875" customWidth="1"/>
    <col min="57" max="57" width="5.296875" bestFit="1" customWidth="1"/>
    <col min="58" max="58" width="6" customWidth="1"/>
    <col min="59" max="59" width="7" customWidth="1"/>
    <col min="60" max="60" width="7.296875" customWidth="1"/>
    <col min="61" max="61" width="3.8984375" customWidth="1"/>
    <col min="62" max="62" width="5.69921875" customWidth="1"/>
    <col min="63" max="63" width="6.69921875" customWidth="1"/>
    <col min="64" max="64" width="7.296875" customWidth="1"/>
    <col min="65" max="65" width="7.69921875" customWidth="1"/>
    <col min="66" max="66" width="3.69921875" customWidth="1"/>
    <col min="67" max="67" width="5.69921875" customWidth="1"/>
    <col min="68" max="68" width="6.69921875" customWidth="1"/>
    <col min="69" max="69" width="7.296875" customWidth="1"/>
    <col min="70" max="70" width="7.69921875" customWidth="1"/>
    <col min="71" max="71" width="4" customWidth="1"/>
    <col min="72" max="72" width="5.296875" customWidth="1"/>
    <col min="73" max="73" width="8" customWidth="1"/>
    <col min="74" max="75" width="7.69921875" customWidth="1"/>
    <col min="76" max="76" width="4" customWidth="1"/>
    <col min="77" max="77" width="5.296875" customWidth="1"/>
    <col min="78" max="78" width="8" customWidth="1"/>
    <col min="79" max="81" width="7.69921875" customWidth="1"/>
    <col min="82" max="82" width="5.8984375" customWidth="1"/>
    <col min="83" max="85" width="7.69921875" customWidth="1"/>
    <col min="86" max="86" width="6.69921875" customWidth="1"/>
    <col min="87" max="87" width="5.296875" customWidth="1"/>
    <col min="88" max="88" width="6.8984375" customWidth="1"/>
    <col min="89" max="89" width="7.69921875" customWidth="1"/>
    <col min="90" max="90" width="6.69921875" customWidth="1"/>
    <col min="91" max="91" width="4.796875" customWidth="1"/>
    <col min="92" max="92" width="5.296875" bestFit="1" customWidth="1"/>
    <col min="93" max="93" width="7.5" customWidth="1"/>
    <col min="94" max="94" width="6.69921875" customWidth="1"/>
    <col min="95" max="95" width="5.8984375" bestFit="1" customWidth="1"/>
    <col min="96" max="96" width="4.59765625" customWidth="1"/>
    <col min="97" max="97" width="5.296875" bestFit="1" customWidth="1"/>
    <col min="98" max="98" width="7.8984375" bestFit="1" customWidth="1"/>
    <col min="99" max="100" width="7.296875" bestFit="1" customWidth="1"/>
    <col min="101" max="101" width="4.8984375" customWidth="1"/>
    <col min="102" max="102" width="5.296875" bestFit="1" customWidth="1"/>
    <col min="103" max="103" width="7" customWidth="1"/>
    <col min="104" max="104" width="7.296875" bestFit="1" customWidth="1"/>
    <col min="105" max="105" width="5.8984375" bestFit="1" customWidth="1"/>
  </cols>
  <sheetData>
    <row r="1" spans="2:105" ht="32" customHeight="1" x14ac:dyDescent="0.3">
      <c r="C1" s="401" t="s">
        <v>615</v>
      </c>
      <c r="D1" s="402"/>
      <c r="E1" s="402"/>
      <c r="H1" s="401" t="s">
        <v>616</v>
      </c>
      <c r="I1" s="402"/>
      <c r="J1" s="402"/>
      <c r="M1" s="401" t="s">
        <v>617</v>
      </c>
      <c r="N1" s="402"/>
      <c r="O1" s="402"/>
      <c r="R1" s="403" t="s">
        <v>26</v>
      </c>
      <c r="S1" s="403"/>
      <c r="T1" s="403"/>
      <c r="W1" s="400" t="s">
        <v>27</v>
      </c>
      <c r="X1" s="400"/>
      <c r="Y1" s="400"/>
      <c r="AB1" s="400" t="s">
        <v>614</v>
      </c>
      <c r="AC1" s="400"/>
      <c r="AD1" s="400"/>
      <c r="AG1" s="400" t="s">
        <v>613</v>
      </c>
      <c r="AH1" s="400"/>
      <c r="AI1" s="400"/>
      <c r="AL1" s="400" t="s">
        <v>611</v>
      </c>
      <c r="AM1" s="400"/>
      <c r="AN1" s="400"/>
      <c r="AO1" s="272"/>
      <c r="AQ1" s="400" t="s">
        <v>610</v>
      </c>
      <c r="AR1" s="400"/>
      <c r="AS1" s="400"/>
      <c r="AT1" s="272"/>
      <c r="AV1" s="400" t="s">
        <v>609</v>
      </c>
      <c r="AW1" s="400"/>
      <c r="AX1" s="400"/>
      <c r="BA1" s="400" t="s">
        <v>618</v>
      </c>
      <c r="BB1" s="400"/>
      <c r="BC1" s="400"/>
      <c r="BF1" s="400" t="s">
        <v>608</v>
      </c>
      <c r="BG1" s="400"/>
      <c r="BH1" s="400"/>
      <c r="BK1" s="400" t="s">
        <v>607</v>
      </c>
      <c r="BL1" s="400"/>
      <c r="BM1" s="400"/>
      <c r="BP1" s="85" t="s">
        <v>335</v>
      </c>
      <c r="BQ1" s="272"/>
      <c r="BT1" s="398" t="s">
        <v>690</v>
      </c>
      <c r="BU1" s="398"/>
      <c r="BV1" s="398"/>
      <c r="BW1" s="398"/>
      <c r="BY1" s="398" t="s">
        <v>803</v>
      </c>
      <c r="BZ1" s="398"/>
      <c r="CA1" s="398"/>
      <c r="CB1" s="398"/>
      <c r="CC1" s="361"/>
      <c r="CD1" s="398" t="s">
        <v>802</v>
      </c>
      <c r="CE1" s="398"/>
      <c r="CF1" s="398"/>
      <c r="CG1" s="398"/>
      <c r="CI1" s="398" t="s">
        <v>797</v>
      </c>
      <c r="CJ1" s="398"/>
      <c r="CK1" s="398"/>
      <c r="CL1" s="398"/>
      <c r="CO1" s="362" t="s">
        <v>796</v>
      </c>
      <c r="CP1" s="362"/>
      <c r="CS1" s="398" t="s">
        <v>795</v>
      </c>
      <c r="CT1" s="398"/>
      <c r="CU1" s="398"/>
      <c r="CV1" s="398"/>
      <c r="CX1" s="398" t="s">
        <v>787</v>
      </c>
      <c r="CY1" s="398"/>
      <c r="CZ1" s="398"/>
      <c r="DA1" s="398"/>
    </row>
    <row r="2" spans="2:105" s="9" customFormat="1" ht="15.6" x14ac:dyDescent="0.3">
      <c r="C2" s="9" t="s">
        <v>18</v>
      </c>
      <c r="H2" s="9" t="s">
        <v>18</v>
      </c>
      <c r="M2" s="9" t="s">
        <v>18</v>
      </c>
      <c r="R2" s="76" t="s">
        <v>304</v>
      </c>
      <c r="W2" s="9" t="s">
        <v>18</v>
      </c>
      <c r="AB2" s="9" t="s">
        <v>18</v>
      </c>
      <c r="AG2" s="9" t="s">
        <v>18</v>
      </c>
      <c r="AL2" s="9" t="s">
        <v>18</v>
      </c>
      <c r="AO2" s="272"/>
      <c r="AQ2" s="9" t="s">
        <v>18</v>
      </c>
      <c r="AT2" s="272"/>
      <c r="AV2" s="9" t="s">
        <v>18</v>
      </c>
      <c r="BA2" s="9" t="s">
        <v>18</v>
      </c>
      <c r="BF2" s="9" t="s">
        <v>18</v>
      </c>
      <c r="BK2" s="9" t="s">
        <v>18</v>
      </c>
      <c r="BP2" s="9" t="s">
        <v>18</v>
      </c>
      <c r="BR2" s="372" t="s">
        <v>883</v>
      </c>
      <c r="BU2" s="9" t="s">
        <v>18</v>
      </c>
      <c r="BW2" s="372" t="s">
        <v>883</v>
      </c>
      <c r="BZ2" s="9" t="s">
        <v>18</v>
      </c>
      <c r="CB2" s="372" t="s">
        <v>883</v>
      </c>
      <c r="CC2" s="361"/>
      <c r="CE2" s="9" t="s">
        <v>18</v>
      </c>
      <c r="CG2" s="372" t="s">
        <v>883</v>
      </c>
      <c r="CJ2" s="9" t="s">
        <v>18</v>
      </c>
      <c r="CL2" s="372" t="s">
        <v>883</v>
      </c>
      <c r="CO2" s="9" t="s">
        <v>18</v>
      </c>
      <c r="CQ2" s="372" t="s">
        <v>883</v>
      </c>
      <c r="CT2" s="9" t="s">
        <v>18</v>
      </c>
      <c r="CV2" s="372" t="s">
        <v>883</v>
      </c>
      <c r="CY2" s="9" t="s">
        <v>18</v>
      </c>
      <c r="DA2" s="372" t="s">
        <v>883</v>
      </c>
    </row>
    <row r="3" spans="2:105" ht="6.6" customHeight="1" x14ac:dyDescent="0.3">
      <c r="AO3" s="272"/>
      <c r="AT3" s="272"/>
      <c r="CC3" s="361"/>
    </row>
    <row r="4" spans="2:105" s="5" customFormat="1" ht="29.55" customHeight="1" thickBot="1" x14ac:dyDescent="0.35">
      <c r="B4" s="266" t="s">
        <v>575</v>
      </c>
      <c r="C4" s="267" t="s">
        <v>576</v>
      </c>
      <c r="D4" s="294" t="s">
        <v>551</v>
      </c>
      <c r="E4" s="294" t="s">
        <v>552</v>
      </c>
      <c r="G4" s="266" t="s">
        <v>575</v>
      </c>
      <c r="H4" s="267" t="s">
        <v>576</v>
      </c>
      <c r="I4" s="294" t="s">
        <v>551</v>
      </c>
      <c r="J4" s="294" t="s">
        <v>552</v>
      </c>
      <c r="L4" s="266" t="s">
        <v>575</v>
      </c>
      <c r="M4" s="267" t="s">
        <v>576</v>
      </c>
      <c r="N4" s="294" t="s">
        <v>551</v>
      </c>
      <c r="O4" s="294" t="s">
        <v>552</v>
      </c>
      <c r="Q4" s="266" t="s">
        <v>575</v>
      </c>
      <c r="R4" s="267" t="s">
        <v>576</v>
      </c>
      <c r="S4" s="294" t="s">
        <v>551</v>
      </c>
      <c r="T4" s="294" t="s">
        <v>552</v>
      </c>
      <c r="V4" s="266" t="s">
        <v>575</v>
      </c>
      <c r="W4" s="267" t="s">
        <v>576</v>
      </c>
      <c r="X4" s="294" t="s">
        <v>551</v>
      </c>
      <c r="Y4" s="294" t="s">
        <v>552</v>
      </c>
      <c r="Z4"/>
      <c r="AA4" s="266" t="s">
        <v>575</v>
      </c>
      <c r="AB4" s="267" t="s">
        <v>576</v>
      </c>
      <c r="AC4" s="294" t="s">
        <v>551</v>
      </c>
      <c r="AD4" s="294" t="s">
        <v>552</v>
      </c>
      <c r="AF4" s="266" t="s">
        <v>575</v>
      </c>
      <c r="AG4" s="267" t="s">
        <v>576</v>
      </c>
      <c r="AH4" s="294" t="s">
        <v>551</v>
      </c>
      <c r="AI4" s="294" t="s">
        <v>552</v>
      </c>
      <c r="AK4" s="266" t="s">
        <v>575</v>
      </c>
      <c r="AL4" s="267" t="s">
        <v>576</v>
      </c>
      <c r="AM4" s="294" t="s">
        <v>551</v>
      </c>
      <c r="AN4" s="294" t="s">
        <v>552</v>
      </c>
      <c r="AO4" s="272"/>
      <c r="AP4" s="266" t="s">
        <v>575</v>
      </c>
      <c r="AQ4" s="267" t="s">
        <v>576</v>
      </c>
      <c r="AR4" s="294" t="s">
        <v>551</v>
      </c>
      <c r="AS4" s="294" t="s">
        <v>552</v>
      </c>
      <c r="AT4" s="272"/>
      <c r="AU4" s="266" t="s">
        <v>575</v>
      </c>
      <c r="AV4" s="267" t="s">
        <v>576</v>
      </c>
      <c r="AW4" s="294" t="s">
        <v>551</v>
      </c>
      <c r="AX4" s="294" t="s">
        <v>552</v>
      </c>
      <c r="AZ4" s="266" t="s">
        <v>575</v>
      </c>
      <c r="BA4" s="267" t="s">
        <v>576</v>
      </c>
      <c r="BB4" s="294" t="s">
        <v>551</v>
      </c>
      <c r="BC4" s="294" t="s">
        <v>552</v>
      </c>
      <c r="BE4" s="266" t="s">
        <v>575</v>
      </c>
      <c r="BF4" s="267" t="s">
        <v>576</v>
      </c>
      <c r="BG4" s="294" t="s">
        <v>551</v>
      </c>
      <c r="BH4" s="294" t="s">
        <v>552</v>
      </c>
      <c r="BJ4" s="266" t="s">
        <v>575</v>
      </c>
      <c r="BK4" s="267" t="s">
        <v>576</v>
      </c>
      <c r="BL4" s="294" t="s">
        <v>551</v>
      </c>
      <c r="BM4" s="294" t="s">
        <v>552</v>
      </c>
      <c r="BO4" s="266" t="s">
        <v>575</v>
      </c>
      <c r="BP4" s="267" t="s">
        <v>576</v>
      </c>
      <c r="BQ4" s="294" t="s">
        <v>551</v>
      </c>
      <c r="BR4" s="294" t="s">
        <v>552</v>
      </c>
      <c r="BT4" s="266" t="s">
        <v>784</v>
      </c>
      <c r="BU4" s="267" t="s">
        <v>785</v>
      </c>
      <c r="BV4" s="294" t="s">
        <v>786</v>
      </c>
      <c r="BW4" s="294" t="s">
        <v>552</v>
      </c>
      <c r="BY4" s="266" t="s">
        <v>575</v>
      </c>
      <c r="BZ4" s="267" t="s">
        <v>576</v>
      </c>
      <c r="CA4" s="294" t="s">
        <v>551</v>
      </c>
      <c r="CB4" s="294" t="s">
        <v>552</v>
      </c>
      <c r="CC4" s="361"/>
      <c r="CD4" s="266" t="s">
        <v>575</v>
      </c>
      <c r="CE4" s="267" t="s">
        <v>576</v>
      </c>
      <c r="CF4" s="294" t="s">
        <v>551</v>
      </c>
      <c r="CG4" s="294" t="s">
        <v>552</v>
      </c>
      <c r="CI4" s="266" t="s">
        <v>575</v>
      </c>
      <c r="CJ4" s="267" t="s">
        <v>576</v>
      </c>
      <c r="CK4" s="294" t="s">
        <v>551</v>
      </c>
      <c r="CL4" s="294" t="s">
        <v>552</v>
      </c>
      <c r="CN4" s="266" t="s">
        <v>575</v>
      </c>
      <c r="CO4" s="267" t="s">
        <v>576</v>
      </c>
      <c r="CP4" s="294" t="s">
        <v>551</v>
      </c>
      <c r="CQ4" s="294" t="s">
        <v>552</v>
      </c>
      <c r="CS4" s="266" t="s">
        <v>575</v>
      </c>
      <c r="CT4" s="267" t="s">
        <v>576</v>
      </c>
      <c r="CU4" s="294" t="s">
        <v>551</v>
      </c>
      <c r="CV4" s="294" t="s">
        <v>552</v>
      </c>
      <c r="CX4" s="266" t="s">
        <v>575</v>
      </c>
      <c r="CY4" s="267" t="s">
        <v>576</v>
      </c>
      <c r="CZ4" s="294" t="s">
        <v>551</v>
      </c>
      <c r="DA4" s="294" t="s">
        <v>552</v>
      </c>
    </row>
    <row r="5" spans="2:105" ht="15.6" x14ac:dyDescent="0.3">
      <c r="B5" s="69">
        <v>4</v>
      </c>
      <c r="C5" s="67">
        <v>75</v>
      </c>
      <c r="D5" s="67">
        <v>0.30099999999999999</v>
      </c>
      <c r="E5" s="67">
        <v>0.83799999999999997</v>
      </c>
      <c r="G5" s="69">
        <v>3</v>
      </c>
      <c r="H5" s="67">
        <v>13</v>
      </c>
      <c r="I5" s="67">
        <v>0.1</v>
      </c>
      <c r="J5" s="67">
        <v>0.86799999999999999</v>
      </c>
      <c r="L5" s="69">
        <v>3</v>
      </c>
      <c r="M5" s="67">
        <v>12</v>
      </c>
      <c r="N5" s="67">
        <v>9.1999999999999998E-2</v>
      </c>
      <c r="O5" s="67">
        <v>0.87</v>
      </c>
      <c r="Q5" s="69">
        <v>3</v>
      </c>
      <c r="R5" s="67">
        <v>23</v>
      </c>
      <c r="S5" s="67">
        <v>0.14099999999999999</v>
      </c>
      <c r="T5" s="67">
        <v>0.91300000000000003</v>
      </c>
      <c r="V5" s="69">
        <v>3</v>
      </c>
      <c r="W5" s="67">
        <v>26</v>
      </c>
      <c r="X5" s="67">
        <v>0.16</v>
      </c>
      <c r="Y5" s="67">
        <v>0.89700000000000002</v>
      </c>
      <c r="AA5" s="69">
        <v>3</v>
      </c>
      <c r="AB5" s="67">
        <v>22</v>
      </c>
      <c r="AC5" s="67">
        <v>0.13500000000000001</v>
      </c>
      <c r="AD5" s="67">
        <v>0.90400000000000003</v>
      </c>
      <c r="AF5" s="69">
        <v>3</v>
      </c>
      <c r="AG5" s="67">
        <v>7</v>
      </c>
      <c r="AH5" s="67">
        <v>4.2999999999999997E-2</v>
      </c>
      <c r="AI5" s="67">
        <v>0.89100000000000001</v>
      </c>
      <c r="AK5" s="69">
        <v>3</v>
      </c>
      <c r="AL5" s="67">
        <v>24</v>
      </c>
      <c r="AM5" s="67">
        <v>0.13500000000000001</v>
      </c>
      <c r="AN5" s="67">
        <v>0.95199999999999996</v>
      </c>
      <c r="AO5" s="272"/>
      <c r="AP5" s="69">
        <v>3</v>
      </c>
      <c r="AQ5" s="67">
        <v>22</v>
      </c>
      <c r="AR5" s="67">
        <v>0.124</v>
      </c>
      <c r="AS5" s="67">
        <v>0.873</v>
      </c>
      <c r="AT5" s="272"/>
      <c r="AU5" s="69">
        <v>3</v>
      </c>
      <c r="AV5" s="67">
        <v>22</v>
      </c>
      <c r="AW5" s="67">
        <v>0.124</v>
      </c>
      <c r="AX5" s="67">
        <v>0.873</v>
      </c>
      <c r="AZ5" s="69">
        <v>3</v>
      </c>
      <c r="BA5" s="67">
        <v>20</v>
      </c>
      <c r="BB5" s="67">
        <v>9.7000000000000003E-2</v>
      </c>
      <c r="BC5" s="67">
        <v>0.93</v>
      </c>
      <c r="BE5" s="69">
        <v>3</v>
      </c>
      <c r="BF5" s="67">
        <v>30</v>
      </c>
      <c r="BG5" s="67">
        <v>0.14499999999999999</v>
      </c>
      <c r="BH5" s="67">
        <v>0.91800000000000004</v>
      </c>
      <c r="BJ5" s="69">
        <v>3</v>
      </c>
      <c r="BK5" s="67">
        <v>35</v>
      </c>
      <c r="BL5" s="67">
        <v>0.17</v>
      </c>
      <c r="BM5" s="67">
        <v>0.89200000000000002</v>
      </c>
      <c r="BO5" s="69">
        <v>3</v>
      </c>
      <c r="BP5" s="67">
        <v>49</v>
      </c>
      <c r="BQ5" s="67">
        <v>0.20399999999999999</v>
      </c>
      <c r="BR5" s="67">
        <v>0.86799999999999999</v>
      </c>
      <c r="BT5" s="69">
        <v>3</v>
      </c>
      <c r="BU5" s="67">
        <v>57</v>
      </c>
      <c r="BV5" s="67">
        <v>0.23699999999999999</v>
      </c>
      <c r="BW5" s="67">
        <v>0.879</v>
      </c>
      <c r="BY5" s="69">
        <v>3</v>
      </c>
      <c r="BZ5" s="67">
        <v>81</v>
      </c>
      <c r="CA5" s="67">
        <v>0.27700000000000002</v>
      </c>
      <c r="CB5" s="67">
        <v>0.88600000000000001</v>
      </c>
      <c r="CC5" s="361"/>
      <c r="CD5" s="69">
        <v>3</v>
      </c>
      <c r="CE5" s="67">
        <v>40</v>
      </c>
      <c r="CF5" s="67">
        <v>0.13700000000000001</v>
      </c>
      <c r="CG5" s="67">
        <v>0.86199999999999999</v>
      </c>
      <c r="CI5" s="69">
        <v>3</v>
      </c>
      <c r="CJ5" s="67">
        <v>32</v>
      </c>
      <c r="CK5" s="67">
        <v>9.4E-2</v>
      </c>
      <c r="CL5" s="67">
        <v>0.90800000000000003</v>
      </c>
      <c r="CN5" s="69">
        <v>3</v>
      </c>
      <c r="CO5" s="67">
        <v>34</v>
      </c>
      <c r="CP5" s="67">
        <v>0.1</v>
      </c>
      <c r="CQ5" s="67">
        <v>0.90800000000000003</v>
      </c>
      <c r="CS5" s="69">
        <v>3</v>
      </c>
      <c r="CT5" s="67">
        <v>42</v>
      </c>
      <c r="CU5" s="67">
        <v>0.123</v>
      </c>
      <c r="CV5" s="67">
        <v>0.93</v>
      </c>
      <c r="CX5" s="69">
        <v>3</v>
      </c>
      <c r="CY5" s="67">
        <v>32</v>
      </c>
      <c r="CZ5" s="67">
        <v>8.3000000000000004E-2</v>
      </c>
      <c r="DA5" s="67">
        <v>0.96899999999999997</v>
      </c>
    </row>
    <row r="6" spans="2:105" ht="15.6" x14ac:dyDescent="0.3">
      <c r="B6" s="69">
        <v>4.5</v>
      </c>
      <c r="C6" s="67">
        <v>128</v>
      </c>
      <c r="D6" s="67">
        <v>0.36</v>
      </c>
      <c r="E6" s="67">
        <v>0.81899999999999995</v>
      </c>
      <c r="G6" s="69">
        <v>3.5</v>
      </c>
      <c r="H6" s="67">
        <v>52</v>
      </c>
      <c r="I6" s="67">
        <v>0.252</v>
      </c>
      <c r="J6" s="67">
        <v>0.89</v>
      </c>
      <c r="L6" s="69">
        <v>3.5</v>
      </c>
      <c r="M6" s="67">
        <v>40</v>
      </c>
      <c r="N6" s="67">
        <v>0.19400000000000001</v>
      </c>
      <c r="O6" s="67">
        <v>0.89100000000000001</v>
      </c>
      <c r="Q6" s="69">
        <v>3.5</v>
      </c>
      <c r="R6" s="67">
        <v>68</v>
      </c>
      <c r="S6" s="67">
        <v>0.26300000000000001</v>
      </c>
      <c r="T6" s="67">
        <v>0.86499999999999999</v>
      </c>
      <c r="V6" s="69">
        <v>3.5</v>
      </c>
      <c r="W6" s="67">
        <v>73</v>
      </c>
      <c r="X6" s="67">
        <v>0.28199999999999997</v>
      </c>
      <c r="Y6" s="67">
        <v>0.84599999999999997</v>
      </c>
      <c r="AA6" s="69">
        <v>3.5</v>
      </c>
      <c r="AB6" s="67">
        <v>73</v>
      </c>
      <c r="AC6" s="67">
        <v>0.28199999999999997</v>
      </c>
      <c r="AD6" s="67">
        <v>0.85699999999999998</v>
      </c>
      <c r="AF6" s="69">
        <v>3.5</v>
      </c>
      <c r="AG6" s="67">
        <v>53</v>
      </c>
      <c r="AH6" s="67">
        <v>0.20499999999999999</v>
      </c>
      <c r="AI6" s="67">
        <v>0.88500000000000001</v>
      </c>
      <c r="AK6" s="69">
        <v>3.5</v>
      </c>
      <c r="AL6" s="67">
        <v>80</v>
      </c>
      <c r="AM6" s="67">
        <v>0.28299999999999997</v>
      </c>
      <c r="AN6" s="67">
        <v>0.91200000000000003</v>
      </c>
      <c r="AO6" s="272"/>
      <c r="AP6" s="69">
        <v>3.5</v>
      </c>
      <c r="AQ6" s="67">
        <v>78</v>
      </c>
      <c r="AR6" s="67">
        <v>0.27600000000000002</v>
      </c>
      <c r="AS6" s="67">
        <v>0.84899999999999998</v>
      </c>
      <c r="AT6" s="272"/>
      <c r="AU6" s="69">
        <v>3.5</v>
      </c>
      <c r="AV6" s="67">
        <v>78</v>
      </c>
      <c r="AW6" s="67">
        <v>0.27600000000000002</v>
      </c>
      <c r="AX6" s="67">
        <v>0.84899999999999998</v>
      </c>
      <c r="AZ6" s="69">
        <v>3.5</v>
      </c>
      <c r="BA6" s="67">
        <v>88</v>
      </c>
      <c r="BB6" s="67">
        <v>0.26900000000000002</v>
      </c>
      <c r="BC6" s="67">
        <v>0.874</v>
      </c>
      <c r="BE6" s="69">
        <v>3.5</v>
      </c>
      <c r="BF6" s="67">
        <v>97</v>
      </c>
      <c r="BG6" s="67">
        <v>0.29599999999999999</v>
      </c>
      <c r="BH6" s="67">
        <v>0.88600000000000001</v>
      </c>
      <c r="BJ6" s="69">
        <v>3.5</v>
      </c>
      <c r="BK6" s="67">
        <v>101</v>
      </c>
      <c r="BL6" s="67">
        <v>0.308</v>
      </c>
      <c r="BM6" s="67">
        <v>0.85199999999999998</v>
      </c>
      <c r="BO6" s="69">
        <v>3.5</v>
      </c>
      <c r="BP6" s="67">
        <v>127</v>
      </c>
      <c r="BQ6" s="67">
        <v>0.33300000000000002</v>
      </c>
      <c r="BR6" s="67">
        <v>0.84199999999999997</v>
      </c>
      <c r="BT6" s="69">
        <v>3.5</v>
      </c>
      <c r="BU6" s="67">
        <v>133</v>
      </c>
      <c r="BV6" s="67">
        <v>0.34899999999999998</v>
      </c>
      <c r="BW6" s="67">
        <v>0.85199999999999998</v>
      </c>
      <c r="BY6" s="69">
        <v>3.5</v>
      </c>
      <c r="BZ6" s="67">
        <v>172</v>
      </c>
      <c r="CA6" s="67">
        <v>0.371</v>
      </c>
      <c r="CB6" s="67">
        <v>0.84499999999999997</v>
      </c>
      <c r="CC6" s="361"/>
      <c r="CD6" s="69">
        <v>3.5</v>
      </c>
      <c r="CE6" s="67">
        <v>135</v>
      </c>
      <c r="CF6" s="67">
        <v>0.29099999999999998</v>
      </c>
      <c r="CG6" s="67">
        <v>0.84</v>
      </c>
      <c r="CI6" s="69">
        <v>3.5</v>
      </c>
      <c r="CJ6" s="67">
        <v>150</v>
      </c>
      <c r="CK6" s="67">
        <v>0.27700000000000002</v>
      </c>
      <c r="CL6" s="67">
        <v>0.88200000000000001</v>
      </c>
      <c r="CN6" s="69">
        <v>3.5</v>
      </c>
      <c r="CO6" s="67">
        <v>150</v>
      </c>
      <c r="CP6" s="67">
        <v>0.27700000000000002</v>
      </c>
      <c r="CQ6" s="67">
        <v>0.88200000000000001</v>
      </c>
      <c r="CS6" s="69">
        <v>3.5</v>
      </c>
      <c r="CT6" s="67">
        <v>113</v>
      </c>
      <c r="CU6" s="67">
        <v>0.20899999999999999</v>
      </c>
      <c r="CV6" s="67">
        <v>0.871</v>
      </c>
      <c r="CX6" s="69">
        <v>3.5</v>
      </c>
      <c r="CY6" s="67">
        <v>129</v>
      </c>
      <c r="CZ6" s="67">
        <v>0.21099999999999999</v>
      </c>
      <c r="DA6" s="67">
        <v>0.88500000000000001</v>
      </c>
    </row>
    <row r="7" spans="2:105" ht="15.6" x14ac:dyDescent="0.3">
      <c r="B7" s="69">
        <v>5</v>
      </c>
      <c r="C7" s="67">
        <v>190</v>
      </c>
      <c r="D7" s="67">
        <v>0.39</v>
      </c>
      <c r="E7" s="67">
        <v>0.81</v>
      </c>
      <c r="G7" s="69">
        <v>4</v>
      </c>
      <c r="H7" s="67">
        <v>108</v>
      </c>
      <c r="I7" s="67">
        <v>0.35099999999999998</v>
      </c>
      <c r="J7" s="67">
        <v>0.88200000000000001</v>
      </c>
      <c r="L7" s="69">
        <v>4</v>
      </c>
      <c r="M7" s="67">
        <v>93</v>
      </c>
      <c r="N7" s="67">
        <v>0.30199999999999999</v>
      </c>
      <c r="O7" s="67">
        <v>0.88200000000000001</v>
      </c>
      <c r="Q7" s="69">
        <v>4</v>
      </c>
      <c r="R7" s="67">
        <v>130</v>
      </c>
      <c r="S7" s="67">
        <v>0.33700000000000002</v>
      </c>
      <c r="T7" s="67">
        <v>0.83299999999999996</v>
      </c>
      <c r="V7" s="69">
        <v>4</v>
      </c>
      <c r="W7" s="67">
        <v>133</v>
      </c>
      <c r="X7" s="67">
        <v>0.34399999999999997</v>
      </c>
      <c r="Y7" s="67">
        <v>0.81899999999999995</v>
      </c>
      <c r="AA7" s="69">
        <v>4</v>
      </c>
      <c r="AB7" s="67">
        <v>134</v>
      </c>
      <c r="AC7" s="67">
        <v>0.34699999999999998</v>
      </c>
      <c r="AD7" s="67">
        <v>0.82799999999999996</v>
      </c>
      <c r="AF7" s="69">
        <v>4</v>
      </c>
      <c r="AG7" s="67">
        <v>123</v>
      </c>
      <c r="AH7" s="67">
        <v>0.318</v>
      </c>
      <c r="AI7" s="67">
        <v>0.86499999999999999</v>
      </c>
      <c r="AK7" s="69">
        <v>4</v>
      </c>
      <c r="AL7" s="67">
        <v>147</v>
      </c>
      <c r="AM7" s="67">
        <v>0.34899999999999998</v>
      </c>
      <c r="AN7" s="67">
        <v>0.85599999999999998</v>
      </c>
      <c r="AO7" s="272"/>
      <c r="AP7" s="69">
        <v>4</v>
      </c>
      <c r="AQ7" s="67">
        <v>150</v>
      </c>
      <c r="AR7" s="67">
        <v>0.35599999999999998</v>
      </c>
      <c r="AS7" s="67">
        <v>0.83399999999999996</v>
      </c>
      <c r="AT7" s="272"/>
      <c r="AU7" s="69">
        <v>4</v>
      </c>
      <c r="AV7" s="67">
        <v>150</v>
      </c>
      <c r="AW7" s="67">
        <v>0.35599999999999998</v>
      </c>
      <c r="AX7" s="67">
        <v>0.83499999999999996</v>
      </c>
      <c r="AZ7" s="69">
        <v>4</v>
      </c>
      <c r="BA7" s="67">
        <v>173</v>
      </c>
      <c r="BB7" s="67">
        <v>0.35399999999999998</v>
      </c>
      <c r="BC7" s="67">
        <v>0.85199999999999998</v>
      </c>
      <c r="BE7" s="69">
        <v>4</v>
      </c>
      <c r="BF7" s="67">
        <v>179</v>
      </c>
      <c r="BG7" s="67">
        <v>0.36599999999999999</v>
      </c>
      <c r="BH7" s="67">
        <v>0.84399999999999997</v>
      </c>
      <c r="BJ7" s="69">
        <v>4</v>
      </c>
      <c r="BK7" s="67">
        <v>184</v>
      </c>
      <c r="BL7" s="67">
        <v>0.376</v>
      </c>
      <c r="BM7" s="67">
        <v>0.82099999999999995</v>
      </c>
      <c r="BO7" s="69">
        <v>4</v>
      </c>
      <c r="BP7" s="67">
        <v>224</v>
      </c>
      <c r="BQ7" s="67">
        <v>0.39300000000000002</v>
      </c>
      <c r="BR7" s="67">
        <v>0.83199999999999996</v>
      </c>
      <c r="BT7" s="69">
        <v>4</v>
      </c>
      <c r="BU7" s="67">
        <v>225</v>
      </c>
      <c r="BV7" s="67">
        <v>0.39500000000000002</v>
      </c>
      <c r="BW7" s="67">
        <v>0.85299999999999998</v>
      </c>
      <c r="BY7" s="69">
        <v>4</v>
      </c>
      <c r="BZ7" s="67">
        <v>285</v>
      </c>
      <c r="CA7" s="67">
        <v>0.41099999999999998</v>
      </c>
      <c r="CB7" s="67">
        <v>0.82799999999999996</v>
      </c>
      <c r="CC7" s="361"/>
      <c r="CD7" s="69">
        <v>4</v>
      </c>
      <c r="CE7" s="67">
        <v>250</v>
      </c>
      <c r="CF7" s="67">
        <v>0.36099999999999999</v>
      </c>
      <c r="CG7" s="67">
        <v>0.80800000000000005</v>
      </c>
      <c r="CI7" s="69">
        <v>4</v>
      </c>
      <c r="CJ7" s="67">
        <v>292</v>
      </c>
      <c r="CK7" s="67">
        <v>0.36099999999999999</v>
      </c>
      <c r="CL7" s="67">
        <v>0.85299999999999998</v>
      </c>
      <c r="CN7" s="69">
        <v>4</v>
      </c>
      <c r="CO7" s="67">
        <v>292</v>
      </c>
      <c r="CP7" s="67">
        <v>0.36099999999999999</v>
      </c>
      <c r="CQ7" s="67">
        <v>0.85299999999999998</v>
      </c>
      <c r="CS7" s="69">
        <v>4</v>
      </c>
      <c r="CT7" s="67">
        <v>254</v>
      </c>
      <c r="CU7" s="67">
        <v>0.314</v>
      </c>
      <c r="CV7" s="67">
        <v>0.84599999999999997</v>
      </c>
      <c r="CX7" s="69">
        <v>4</v>
      </c>
      <c r="CY7" s="67">
        <v>288</v>
      </c>
      <c r="CZ7" s="67">
        <v>0.316</v>
      </c>
      <c r="DA7" s="67">
        <v>0.83399999999999996</v>
      </c>
    </row>
    <row r="8" spans="2:105" ht="15.6" x14ac:dyDescent="0.3">
      <c r="B8" s="69">
        <v>5.5</v>
      </c>
      <c r="C8" s="67">
        <v>265</v>
      </c>
      <c r="D8" s="67">
        <v>0.40899999999999997</v>
      </c>
      <c r="E8" s="67">
        <v>0.80600000000000005</v>
      </c>
      <c r="G8" s="69">
        <v>4.5</v>
      </c>
      <c r="H8" s="67">
        <v>177</v>
      </c>
      <c r="I8" s="67">
        <v>0.40400000000000003</v>
      </c>
      <c r="J8" s="67">
        <v>0.85399999999999998</v>
      </c>
      <c r="L8" s="69">
        <v>4.5</v>
      </c>
      <c r="M8" s="67">
        <v>161</v>
      </c>
      <c r="N8" s="67">
        <v>0.36699999999999999</v>
      </c>
      <c r="O8" s="67">
        <v>0.85399999999999998</v>
      </c>
      <c r="Q8" s="69">
        <v>4.5</v>
      </c>
      <c r="R8" s="67">
        <v>206</v>
      </c>
      <c r="S8" s="67">
        <v>0.375</v>
      </c>
      <c r="T8" s="67">
        <v>0.82099999999999995</v>
      </c>
      <c r="V8" s="69">
        <v>4.5</v>
      </c>
      <c r="W8" s="67">
        <v>207</v>
      </c>
      <c r="X8" s="67">
        <v>0.376</v>
      </c>
      <c r="Y8" s="67">
        <v>0.81</v>
      </c>
      <c r="AA8" s="69">
        <v>4.5</v>
      </c>
      <c r="AB8" s="67">
        <v>209</v>
      </c>
      <c r="AC8" s="67">
        <v>0.38</v>
      </c>
      <c r="AD8" s="67">
        <v>0.81899999999999995</v>
      </c>
      <c r="AF8" s="69">
        <v>4.5</v>
      </c>
      <c r="AG8" s="67">
        <v>208</v>
      </c>
      <c r="AH8" s="67">
        <v>0.378</v>
      </c>
      <c r="AI8" s="67">
        <v>0.83899999999999997</v>
      </c>
      <c r="AK8" s="69">
        <v>4.5</v>
      </c>
      <c r="AL8" s="67">
        <v>228</v>
      </c>
      <c r="AM8" s="67">
        <v>0.38</v>
      </c>
      <c r="AN8" s="67">
        <v>0.83</v>
      </c>
      <c r="AO8" s="272"/>
      <c r="AP8" s="69">
        <v>4.5</v>
      </c>
      <c r="AQ8" s="67">
        <v>237</v>
      </c>
      <c r="AR8" s="67">
        <v>0.39500000000000002</v>
      </c>
      <c r="AS8" s="67">
        <v>0.82799999999999996</v>
      </c>
      <c r="AT8" s="272"/>
      <c r="AU8" s="69">
        <v>4.5</v>
      </c>
      <c r="AV8" s="67">
        <v>237</v>
      </c>
      <c r="AW8" s="67">
        <v>0.39500000000000002</v>
      </c>
      <c r="AX8" s="67">
        <v>0.82799999999999996</v>
      </c>
      <c r="AZ8" s="69">
        <v>4.5</v>
      </c>
      <c r="BA8" s="67">
        <v>276</v>
      </c>
      <c r="BB8" s="67">
        <v>0.39700000000000002</v>
      </c>
      <c r="BC8" s="67">
        <v>0.83099999999999996</v>
      </c>
      <c r="BE8" s="69">
        <v>4.5</v>
      </c>
      <c r="BF8" s="67">
        <v>278</v>
      </c>
      <c r="BG8" s="67">
        <v>0.39900000000000002</v>
      </c>
      <c r="BH8" s="67">
        <v>0.81399999999999995</v>
      </c>
      <c r="BJ8" s="69">
        <v>4.5</v>
      </c>
      <c r="BK8" s="67">
        <v>283</v>
      </c>
      <c r="BL8" s="67">
        <v>0.40699999999999997</v>
      </c>
      <c r="BM8" s="67">
        <v>0.82499999999999996</v>
      </c>
      <c r="BO8" s="69">
        <v>4.5</v>
      </c>
      <c r="BP8" s="67">
        <v>339</v>
      </c>
      <c r="BQ8" s="67">
        <v>0.41799999999999998</v>
      </c>
      <c r="BR8" s="67">
        <v>0.84299999999999997</v>
      </c>
      <c r="BT8" s="69">
        <v>4.5</v>
      </c>
      <c r="BU8" s="67">
        <v>338</v>
      </c>
      <c r="BV8" s="67">
        <v>0.41699999999999998</v>
      </c>
      <c r="BW8" s="67">
        <v>0.85699999999999998</v>
      </c>
      <c r="BY8" s="69">
        <v>4.5</v>
      </c>
      <c r="BZ8" s="67">
        <v>424</v>
      </c>
      <c r="CA8" s="67">
        <v>0.43</v>
      </c>
      <c r="CB8" s="67">
        <v>0.82499999999999996</v>
      </c>
      <c r="CC8" s="361"/>
      <c r="CD8" s="69">
        <v>4.5</v>
      </c>
      <c r="CE8" s="67">
        <v>391</v>
      </c>
      <c r="CF8" s="67">
        <v>0.39600000000000002</v>
      </c>
      <c r="CG8" s="67">
        <v>0.79100000000000004</v>
      </c>
      <c r="CI8" s="69">
        <v>4.5</v>
      </c>
      <c r="CJ8" s="67">
        <v>467</v>
      </c>
      <c r="CK8" s="67">
        <v>0.40600000000000003</v>
      </c>
      <c r="CL8" s="67">
        <v>0.83699999999999997</v>
      </c>
      <c r="CN8" s="69">
        <v>4.5</v>
      </c>
      <c r="CO8" s="67">
        <v>467</v>
      </c>
      <c r="CP8" s="67">
        <v>0.40600000000000003</v>
      </c>
      <c r="CQ8" s="67">
        <v>0.83699999999999997</v>
      </c>
      <c r="CS8" s="69">
        <v>4.5</v>
      </c>
      <c r="CT8" s="67">
        <v>426</v>
      </c>
      <c r="CU8" s="67">
        <v>0.37</v>
      </c>
      <c r="CV8" s="67">
        <v>0.83</v>
      </c>
      <c r="CX8" s="69">
        <v>4.5</v>
      </c>
      <c r="CY8" s="67">
        <v>481</v>
      </c>
      <c r="CZ8" s="67">
        <v>0.371</v>
      </c>
      <c r="DA8" s="67">
        <v>0.81799999999999995</v>
      </c>
    </row>
    <row r="9" spans="2:105" ht="15.6" x14ac:dyDescent="0.3">
      <c r="B9" s="69">
        <v>6</v>
      </c>
      <c r="C9" s="67">
        <v>354</v>
      </c>
      <c r="D9" s="67">
        <v>0.42099999999999999</v>
      </c>
      <c r="E9" s="67">
        <v>0.80600000000000005</v>
      </c>
      <c r="G9" s="69">
        <v>5</v>
      </c>
      <c r="H9" s="67">
        <v>256</v>
      </c>
      <c r="I9" s="67">
        <v>0.42599999999999999</v>
      </c>
      <c r="J9" s="67">
        <v>0.82599999999999996</v>
      </c>
      <c r="L9" s="69">
        <v>5</v>
      </c>
      <c r="M9" s="67">
        <v>241</v>
      </c>
      <c r="N9" s="67">
        <v>0.40100000000000002</v>
      </c>
      <c r="O9" s="67">
        <v>0.82499999999999996</v>
      </c>
      <c r="Q9" s="69">
        <v>5</v>
      </c>
      <c r="R9" s="67">
        <v>301</v>
      </c>
      <c r="S9" s="67">
        <v>0.39900000000000002</v>
      </c>
      <c r="T9" s="67">
        <v>0.81699999999999995</v>
      </c>
      <c r="V9" s="69">
        <v>5</v>
      </c>
      <c r="W9" s="67">
        <v>302</v>
      </c>
      <c r="X9" s="67">
        <v>0.4</v>
      </c>
      <c r="Y9" s="67">
        <v>0.80700000000000005</v>
      </c>
      <c r="AA9" s="69">
        <v>5</v>
      </c>
      <c r="AB9" s="67">
        <v>302</v>
      </c>
      <c r="AC9" s="67">
        <v>0.4</v>
      </c>
      <c r="AD9" s="67">
        <v>0.81399999999999995</v>
      </c>
      <c r="AF9" s="69">
        <v>5</v>
      </c>
      <c r="AG9" s="67">
        <v>309</v>
      </c>
      <c r="AH9" s="67">
        <v>0.41</v>
      </c>
      <c r="AI9" s="67">
        <v>0.84</v>
      </c>
      <c r="AK9" s="69">
        <v>5</v>
      </c>
      <c r="AL9" s="67">
        <v>327</v>
      </c>
      <c r="AM9" s="67">
        <v>0.39700000000000002</v>
      </c>
      <c r="AN9" s="67">
        <v>0.82299999999999995</v>
      </c>
      <c r="AO9" s="272"/>
      <c r="AP9" s="69">
        <v>5</v>
      </c>
      <c r="AQ9" s="67">
        <v>340</v>
      </c>
      <c r="AR9" s="67">
        <v>0.41299999999999998</v>
      </c>
      <c r="AS9" s="67">
        <v>0.82699999999999996</v>
      </c>
      <c r="AT9" s="272"/>
      <c r="AU9" s="69">
        <v>5</v>
      </c>
      <c r="AV9" s="67">
        <v>340</v>
      </c>
      <c r="AW9" s="67">
        <v>0.41299999999999998</v>
      </c>
      <c r="AX9" s="67">
        <v>0.82699999999999996</v>
      </c>
      <c r="AZ9" s="69">
        <v>5</v>
      </c>
      <c r="BA9" s="67">
        <v>397</v>
      </c>
      <c r="BB9" s="67">
        <v>0.41599999999999998</v>
      </c>
      <c r="BC9" s="67">
        <v>0.81100000000000005</v>
      </c>
      <c r="BE9" s="69">
        <v>5</v>
      </c>
      <c r="BF9" s="67">
        <v>397</v>
      </c>
      <c r="BG9" s="67">
        <v>0.41599999999999998</v>
      </c>
      <c r="BH9" s="67">
        <v>0.80100000000000005</v>
      </c>
      <c r="BJ9" s="69">
        <v>5</v>
      </c>
      <c r="BK9" s="67">
        <v>404</v>
      </c>
      <c r="BL9" s="67">
        <v>0.42299999999999999</v>
      </c>
      <c r="BM9" s="67">
        <v>0.83099999999999996</v>
      </c>
      <c r="BO9" s="69">
        <v>5</v>
      </c>
      <c r="BP9" s="67">
        <v>480</v>
      </c>
      <c r="BQ9" s="67">
        <v>0.432</v>
      </c>
      <c r="BR9" s="67">
        <v>0.83699999999999997</v>
      </c>
      <c r="BT9" s="69">
        <v>5</v>
      </c>
      <c r="BU9" s="67">
        <v>479</v>
      </c>
      <c r="BV9" s="67">
        <v>0.43099999999999999</v>
      </c>
      <c r="BW9" s="67">
        <v>0.85099999999999998</v>
      </c>
      <c r="BY9" s="69">
        <v>5</v>
      </c>
      <c r="BZ9" s="67">
        <v>596</v>
      </c>
      <c r="CA9" s="67">
        <v>0.441</v>
      </c>
      <c r="CB9" s="67">
        <v>0.82</v>
      </c>
      <c r="CC9" s="361"/>
      <c r="CD9" s="69">
        <v>5</v>
      </c>
      <c r="CE9" s="67">
        <v>563</v>
      </c>
      <c r="CF9" s="67">
        <v>0.41599999999999998</v>
      </c>
      <c r="CG9" s="67">
        <v>0.78400000000000003</v>
      </c>
      <c r="CI9" s="69">
        <v>5</v>
      </c>
      <c r="CJ9" s="67">
        <v>676</v>
      </c>
      <c r="CK9" s="67">
        <v>0.42799999999999999</v>
      </c>
      <c r="CL9" s="67">
        <v>0.82</v>
      </c>
      <c r="CN9" s="69">
        <v>5</v>
      </c>
      <c r="CO9" s="67">
        <v>676</v>
      </c>
      <c r="CP9" s="67">
        <v>0.42799999999999999</v>
      </c>
      <c r="CQ9" s="67">
        <v>0.81899999999999995</v>
      </c>
      <c r="CS9" s="69">
        <v>5</v>
      </c>
      <c r="CT9" s="67">
        <v>633</v>
      </c>
      <c r="CU9" s="67">
        <v>0.40100000000000002</v>
      </c>
      <c r="CV9" s="67">
        <v>0.81200000000000006</v>
      </c>
      <c r="CX9" s="69">
        <v>5</v>
      </c>
      <c r="CY9" s="67">
        <v>715</v>
      </c>
      <c r="CZ9" s="67">
        <v>0.40200000000000002</v>
      </c>
      <c r="DA9" s="67">
        <v>0.81200000000000006</v>
      </c>
    </row>
    <row r="10" spans="2:105" ht="15.6" x14ac:dyDescent="0.3">
      <c r="B10" s="69">
        <v>6.5</v>
      </c>
      <c r="C10" s="67">
        <v>459</v>
      </c>
      <c r="D10" s="67">
        <v>0.42899999999999999</v>
      </c>
      <c r="E10" s="67">
        <v>0.80700000000000005</v>
      </c>
      <c r="G10" s="69">
        <v>5.5</v>
      </c>
      <c r="H10" s="67">
        <v>350</v>
      </c>
      <c r="I10" s="67">
        <v>0.437</v>
      </c>
      <c r="J10" s="67">
        <v>0.80900000000000005</v>
      </c>
      <c r="L10" s="69">
        <v>5.5</v>
      </c>
      <c r="M10" s="67">
        <v>336</v>
      </c>
      <c r="N10" s="67">
        <v>0.42</v>
      </c>
      <c r="O10" s="67">
        <v>0.80700000000000005</v>
      </c>
      <c r="Q10" s="69">
        <v>5.5</v>
      </c>
      <c r="R10" s="67">
        <v>418</v>
      </c>
      <c r="S10" s="67">
        <v>0.41599999999999998</v>
      </c>
      <c r="T10" s="67">
        <v>0.81499999999999995</v>
      </c>
      <c r="V10" s="69">
        <v>5.5</v>
      </c>
      <c r="W10" s="67">
        <v>416</v>
      </c>
      <c r="X10" s="67">
        <v>0.41399999999999998</v>
      </c>
      <c r="Y10" s="67">
        <v>0.80800000000000005</v>
      </c>
      <c r="AA10" s="69">
        <v>5.5</v>
      </c>
      <c r="AB10" s="67">
        <v>415</v>
      </c>
      <c r="AC10" s="67">
        <v>0.41299999999999998</v>
      </c>
      <c r="AD10" s="67">
        <v>0.81200000000000006</v>
      </c>
      <c r="AF10" s="69">
        <v>5.5</v>
      </c>
      <c r="AG10" s="67">
        <v>427</v>
      </c>
      <c r="AH10" s="67">
        <v>0.42499999999999999</v>
      </c>
      <c r="AI10" s="67">
        <v>0.84</v>
      </c>
      <c r="AK10" s="69">
        <v>5.5</v>
      </c>
      <c r="AL10" s="67">
        <v>449</v>
      </c>
      <c r="AM10" s="67">
        <v>0.41</v>
      </c>
      <c r="AN10" s="67">
        <v>0.82199999999999995</v>
      </c>
      <c r="AO10" s="272"/>
      <c r="AP10" s="69">
        <v>5.5</v>
      </c>
      <c r="AQ10" s="67">
        <v>466</v>
      </c>
      <c r="AR10" s="67">
        <v>0.42499999999999999</v>
      </c>
      <c r="AS10" s="67">
        <v>0.82499999999999996</v>
      </c>
      <c r="AT10" s="272"/>
      <c r="AU10" s="69">
        <v>5.5</v>
      </c>
      <c r="AV10" s="67">
        <v>466</v>
      </c>
      <c r="AW10" s="67">
        <v>0.42499999999999999</v>
      </c>
      <c r="AX10" s="67">
        <v>0.82499999999999996</v>
      </c>
      <c r="AZ10" s="69">
        <v>5.5</v>
      </c>
      <c r="BA10" s="67">
        <v>540</v>
      </c>
      <c r="BB10" s="67">
        <v>0.42499999999999999</v>
      </c>
      <c r="BC10" s="67">
        <v>0.80300000000000005</v>
      </c>
      <c r="BE10" s="69">
        <v>5.5</v>
      </c>
      <c r="BF10" s="67">
        <v>539</v>
      </c>
      <c r="BG10" s="67">
        <v>0.42399999999999999</v>
      </c>
      <c r="BH10" s="67">
        <v>0.79700000000000004</v>
      </c>
      <c r="BJ10" s="69">
        <v>5.5</v>
      </c>
      <c r="BK10" s="67">
        <v>550</v>
      </c>
      <c r="BL10" s="67">
        <v>0.433</v>
      </c>
      <c r="BM10" s="67">
        <v>0.82599999999999996</v>
      </c>
      <c r="BO10" s="69">
        <v>5.5</v>
      </c>
      <c r="BP10" s="67">
        <v>651</v>
      </c>
      <c r="BQ10" s="67">
        <v>0.44</v>
      </c>
      <c r="BR10" s="67">
        <v>0.83199999999999996</v>
      </c>
      <c r="BT10" s="69">
        <v>5.5</v>
      </c>
      <c r="BU10" s="67">
        <v>650</v>
      </c>
      <c r="BV10" s="67">
        <v>0.439</v>
      </c>
      <c r="BW10" s="67">
        <v>0.84699999999999998</v>
      </c>
      <c r="BY10" s="69">
        <v>5.5</v>
      </c>
      <c r="BZ10" s="67">
        <v>808</v>
      </c>
      <c r="CA10" s="67">
        <v>0.44900000000000001</v>
      </c>
      <c r="CB10" s="67">
        <v>0.81699999999999995</v>
      </c>
      <c r="CC10" s="361"/>
      <c r="CD10" s="69">
        <v>5.5</v>
      </c>
      <c r="CE10" s="67">
        <v>775</v>
      </c>
      <c r="CF10" s="67">
        <v>0.43</v>
      </c>
      <c r="CG10" s="67">
        <v>0.78400000000000003</v>
      </c>
      <c r="CI10" s="69">
        <v>5.5</v>
      </c>
      <c r="CJ10" s="67">
        <v>927</v>
      </c>
      <c r="CK10" s="67">
        <v>0.441</v>
      </c>
      <c r="CL10" s="67">
        <v>0.81399999999999995</v>
      </c>
      <c r="CN10" s="69">
        <v>5.5</v>
      </c>
      <c r="CO10" s="67">
        <v>927</v>
      </c>
      <c r="CP10" s="67">
        <v>0.441</v>
      </c>
      <c r="CQ10" s="67">
        <v>0.81299999999999994</v>
      </c>
      <c r="CS10" s="69">
        <v>5.5</v>
      </c>
      <c r="CT10" s="67">
        <v>883</v>
      </c>
      <c r="CU10" s="67">
        <v>0.42</v>
      </c>
      <c r="CV10" s="67">
        <v>0.80500000000000005</v>
      </c>
      <c r="CX10" s="69">
        <v>5.5</v>
      </c>
      <c r="CY10" s="67">
        <v>999</v>
      </c>
      <c r="CZ10" s="67">
        <v>0.42199999999999999</v>
      </c>
      <c r="DA10" s="67">
        <v>0.81499999999999995</v>
      </c>
    </row>
    <row r="11" spans="2:105" ht="15.6" x14ac:dyDescent="0.3">
      <c r="B11" s="69">
        <v>7</v>
      </c>
      <c r="C11" s="67">
        <v>582</v>
      </c>
      <c r="D11" s="67">
        <v>0.435</v>
      </c>
      <c r="E11" s="67">
        <v>0.80800000000000005</v>
      </c>
      <c r="G11" s="69">
        <v>6</v>
      </c>
      <c r="H11" s="67">
        <v>458</v>
      </c>
      <c r="I11" s="67">
        <v>0.441</v>
      </c>
      <c r="J11" s="67">
        <v>0.80300000000000005</v>
      </c>
      <c r="L11" s="69">
        <v>6</v>
      </c>
      <c r="M11" s="67">
        <v>446</v>
      </c>
      <c r="N11" s="67">
        <v>0.42899999999999999</v>
      </c>
      <c r="O11" s="67">
        <v>0.80200000000000005</v>
      </c>
      <c r="Q11" s="69">
        <v>6</v>
      </c>
      <c r="R11" s="67">
        <v>557</v>
      </c>
      <c r="S11" s="67">
        <v>0.42699999999999999</v>
      </c>
      <c r="T11" s="67">
        <v>0.81200000000000006</v>
      </c>
      <c r="V11" s="69">
        <v>6</v>
      </c>
      <c r="W11" s="67">
        <v>554</v>
      </c>
      <c r="X11" s="67">
        <v>0.42499999999999999</v>
      </c>
      <c r="Y11" s="67">
        <v>0.80500000000000005</v>
      </c>
      <c r="AA11" s="69">
        <v>6</v>
      </c>
      <c r="AB11" s="67">
        <v>552</v>
      </c>
      <c r="AC11" s="67">
        <v>0.42299999999999999</v>
      </c>
      <c r="AD11" s="67">
        <v>0.80700000000000005</v>
      </c>
      <c r="AF11" s="69">
        <v>6</v>
      </c>
      <c r="AG11" s="67">
        <v>567</v>
      </c>
      <c r="AH11" s="67">
        <v>0.435</v>
      </c>
      <c r="AI11" s="67">
        <v>0.83399999999999996</v>
      </c>
      <c r="AK11" s="69">
        <v>6</v>
      </c>
      <c r="AL11" s="67">
        <v>597</v>
      </c>
      <c r="AM11" s="67">
        <v>0.42</v>
      </c>
      <c r="AN11" s="67">
        <v>0.81699999999999995</v>
      </c>
      <c r="AO11" s="272"/>
      <c r="AP11" s="69">
        <v>6</v>
      </c>
      <c r="AQ11" s="67">
        <v>617</v>
      </c>
      <c r="AR11" s="67">
        <v>0.434</v>
      </c>
      <c r="AS11" s="67">
        <v>0.82</v>
      </c>
      <c r="AT11" s="272"/>
      <c r="AU11" s="69">
        <v>6</v>
      </c>
      <c r="AV11" s="67">
        <v>617</v>
      </c>
      <c r="AW11" s="67">
        <v>0.434</v>
      </c>
      <c r="AX11" s="67">
        <v>0.82</v>
      </c>
      <c r="AZ11" s="69">
        <v>6</v>
      </c>
      <c r="BA11" s="67">
        <v>712</v>
      </c>
      <c r="BB11" s="67">
        <v>0.432</v>
      </c>
      <c r="BC11" s="67">
        <v>0.79400000000000004</v>
      </c>
      <c r="BE11" s="69">
        <v>6</v>
      </c>
      <c r="BF11" s="67">
        <v>711</v>
      </c>
      <c r="BG11" s="67">
        <v>0.43099999999999999</v>
      </c>
      <c r="BH11" s="67">
        <v>0.79</v>
      </c>
      <c r="BJ11" s="69">
        <v>6</v>
      </c>
      <c r="BK11" s="67">
        <v>725</v>
      </c>
      <c r="BL11" s="67">
        <v>0.439</v>
      </c>
      <c r="BM11" s="67">
        <v>0.81799999999999995</v>
      </c>
      <c r="BO11" s="69">
        <v>6</v>
      </c>
      <c r="BP11" s="67">
        <v>857</v>
      </c>
      <c r="BQ11" s="67">
        <v>0.44600000000000001</v>
      </c>
      <c r="BR11" s="67">
        <v>0.82599999999999996</v>
      </c>
      <c r="BT11" s="69">
        <v>6</v>
      </c>
      <c r="BU11" s="67">
        <v>856</v>
      </c>
      <c r="BV11" s="67">
        <v>0.44500000000000001</v>
      </c>
      <c r="BW11" s="67">
        <v>0.84199999999999997</v>
      </c>
      <c r="BY11" s="69">
        <v>6</v>
      </c>
      <c r="BZ11" s="67">
        <v>1061</v>
      </c>
      <c r="CA11" s="67">
        <v>0.45400000000000001</v>
      </c>
      <c r="CB11" s="67">
        <v>0.81299999999999994</v>
      </c>
      <c r="CC11" s="361"/>
      <c r="CD11" s="69">
        <v>6</v>
      </c>
      <c r="CE11" s="67">
        <v>1032</v>
      </c>
      <c r="CF11" s="67">
        <v>0.441</v>
      </c>
      <c r="CG11" s="67">
        <v>0.78500000000000003</v>
      </c>
      <c r="CI11" s="69">
        <v>6</v>
      </c>
      <c r="CJ11" s="67">
        <v>1229</v>
      </c>
      <c r="CK11" s="67">
        <v>0.45100000000000001</v>
      </c>
      <c r="CL11" s="67">
        <v>0.81200000000000006</v>
      </c>
      <c r="CN11" s="69">
        <v>6</v>
      </c>
      <c r="CO11" s="67">
        <v>1229</v>
      </c>
      <c r="CP11" s="67">
        <v>0.45100000000000001</v>
      </c>
      <c r="CQ11" s="67">
        <v>0.81200000000000006</v>
      </c>
      <c r="CS11" s="69">
        <v>6</v>
      </c>
      <c r="CT11" s="67">
        <v>1189</v>
      </c>
      <c r="CU11" s="67">
        <v>0.436</v>
      </c>
      <c r="CV11" s="67">
        <v>0.80600000000000005</v>
      </c>
      <c r="CX11" s="69">
        <v>6</v>
      </c>
      <c r="CY11" s="67">
        <v>1340</v>
      </c>
      <c r="CZ11" s="67">
        <v>0.436</v>
      </c>
      <c r="DA11" s="67">
        <v>0.81399999999999995</v>
      </c>
    </row>
    <row r="12" spans="2:105" ht="15.6" x14ac:dyDescent="0.3">
      <c r="B12" s="69">
        <v>7.5</v>
      </c>
      <c r="C12" s="67">
        <v>723</v>
      </c>
      <c r="D12" s="67">
        <v>0.44</v>
      </c>
      <c r="E12" s="67">
        <v>0.80400000000000005</v>
      </c>
      <c r="G12" s="69">
        <v>6.5</v>
      </c>
      <c r="H12" s="67">
        <v>589</v>
      </c>
      <c r="I12" s="67">
        <v>0.44600000000000001</v>
      </c>
      <c r="J12" s="67">
        <v>0.81899999999999995</v>
      </c>
      <c r="L12" s="69">
        <v>6.5</v>
      </c>
      <c r="M12" s="67">
        <v>575</v>
      </c>
      <c r="N12" s="67">
        <v>0.435</v>
      </c>
      <c r="O12" s="67">
        <v>0.80100000000000005</v>
      </c>
      <c r="Q12" s="69">
        <v>6.5</v>
      </c>
      <c r="R12" s="67">
        <v>720</v>
      </c>
      <c r="S12" s="67">
        <v>0.434</v>
      </c>
      <c r="T12" s="67">
        <v>0.80800000000000005</v>
      </c>
      <c r="V12" s="69">
        <v>6.5</v>
      </c>
      <c r="W12" s="67">
        <v>717</v>
      </c>
      <c r="X12" s="67">
        <v>0.433</v>
      </c>
      <c r="Y12" s="67">
        <v>0.80100000000000005</v>
      </c>
      <c r="AA12" s="69">
        <v>6.5</v>
      </c>
      <c r="AB12" s="67">
        <v>714</v>
      </c>
      <c r="AC12" s="67">
        <v>0.43099999999999999</v>
      </c>
      <c r="AD12" s="67">
        <v>0.80200000000000005</v>
      </c>
      <c r="AF12" s="69">
        <v>6.5</v>
      </c>
      <c r="AG12" s="67">
        <v>732</v>
      </c>
      <c r="AH12" s="67">
        <v>0.442</v>
      </c>
      <c r="AI12" s="67">
        <v>0.82699999999999996</v>
      </c>
      <c r="AK12" s="69">
        <v>6.5</v>
      </c>
      <c r="AL12" s="67">
        <v>772</v>
      </c>
      <c r="AM12" s="67">
        <v>0.42699999999999999</v>
      </c>
      <c r="AN12" s="67">
        <v>0.81100000000000005</v>
      </c>
      <c r="AO12" s="272"/>
      <c r="AP12" s="69">
        <v>6.5</v>
      </c>
      <c r="AQ12" s="67">
        <v>796</v>
      </c>
      <c r="AR12" s="67">
        <v>0.44</v>
      </c>
      <c r="AS12" s="67">
        <v>0.81599999999999995</v>
      </c>
      <c r="AT12" s="272"/>
      <c r="AU12" s="69">
        <v>6.5</v>
      </c>
      <c r="AV12" s="67">
        <v>796</v>
      </c>
      <c r="AW12" s="67">
        <v>0.44</v>
      </c>
      <c r="AX12" s="67">
        <v>0.81599999999999995</v>
      </c>
      <c r="AZ12" s="69">
        <v>6.5</v>
      </c>
      <c r="BA12" s="67">
        <v>914</v>
      </c>
      <c r="BB12" s="67">
        <v>0.436</v>
      </c>
      <c r="BC12" s="67">
        <v>0.78500000000000003</v>
      </c>
      <c r="BE12" s="69">
        <v>6.5</v>
      </c>
      <c r="BF12" s="67">
        <v>913</v>
      </c>
      <c r="BG12" s="67">
        <v>0.435</v>
      </c>
      <c r="BH12" s="67">
        <v>0.78200000000000003</v>
      </c>
      <c r="BJ12" s="69">
        <v>6.5</v>
      </c>
      <c r="BK12" s="67">
        <v>932</v>
      </c>
      <c r="BL12" s="67">
        <v>0.44400000000000001</v>
      </c>
      <c r="BM12" s="67">
        <v>0.80900000000000005</v>
      </c>
      <c r="BO12" s="69">
        <v>6.5</v>
      </c>
      <c r="BP12" s="67">
        <v>1099</v>
      </c>
      <c r="BQ12" s="67">
        <v>0.45</v>
      </c>
      <c r="BR12" s="67">
        <v>0.81899999999999995</v>
      </c>
      <c r="BT12" s="69">
        <v>6.5</v>
      </c>
      <c r="BU12" s="67">
        <v>1100</v>
      </c>
      <c r="BV12" s="67">
        <v>0.45</v>
      </c>
      <c r="BW12" s="67">
        <v>0.83599999999999997</v>
      </c>
      <c r="BY12" s="69">
        <v>6.5</v>
      </c>
      <c r="BZ12" s="67">
        <v>1360</v>
      </c>
      <c r="CA12" s="67">
        <v>0.45800000000000002</v>
      </c>
      <c r="CB12" s="67">
        <v>0.80800000000000005</v>
      </c>
      <c r="CC12" s="361"/>
      <c r="CD12" s="69">
        <v>6.5</v>
      </c>
      <c r="CE12" s="67">
        <v>1337</v>
      </c>
      <c r="CF12" s="67">
        <v>0.45</v>
      </c>
      <c r="CG12" s="67">
        <v>0.78600000000000003</v>
      </c>
      <c r="CI12" s="69">
        <v>6.5</v>
      </c>
      <c r="CJ12" s="67">
        <v>1584</v>
      </c>
      <c r="CK12" s="67">
        <v>0.45700000000000002</v>
      </c>
      <c r="CL12" s="67">
        <v>0.81</v>
      </c>
      <c r="CN12" s="69">
        <v>6.5</v>
      </c>
      <c r="CO12" s="67">
        <v>1584</v>
      </c>
      <c r="CP12" s="67">
        <v>0.45700000000000002</v>
      </c>
      <c r="CQ12" s="67">
        <v>0.81</v>
      </c>
      <c r="CS12" s="69">
        <v>6.5</v>
      </c>
      <c r="CT12" s="67">
        <v>1549</v>
      </c>
      <c r="CU12" s="67">
        <v>0.44700000000000001</v>
      </c>
      <c r="CV12" s="67">
        <v>0.80800000000000005</v>
      </c>
      <c r="CX12" s="69">
        <v>6.5</v>
      </c>
      <c r="CY12" s="67">
        <v>1739</v>
      </c>
      <c r="CZ12" s="67">
        <v>0.44500000000000001</v>
      </c>
      <c r="DA12" s="67">
        <v>0.81</v>
      </c>
    </row>
    <row r="13" spans="2:105" ht="15.6" x14ac:dyDescent="0.3">
      <c r="B13" s="69">
        <v>8</v>
      </c>
      <c r="C13" s="67">
        <v>883</v>
      </c>
      <c r="D13" s="67">
        <v>0.443</v>
      </c>
      <c r="E13" s="67">
        <v>0.79100000000000004</v>
      </c>
      <c r="G13" s="69">
        <v>7</v>
      </c>
      <c r="H13" s="67">
        <v>744</v>
      </c>
      <c r="I13" s="67">
        <v>0.45100000000000001</v>
      </c>
      <c r="J13" s="67">
        <v>0.80900000000000005</v>
      </c>
      <c r="L13" s="69">
        <v>7</v>
      </c>
      <c r="M13" s="67">
        <v>727</v>
      </c>
      <c r="N13" s="67">
        <v>0.441</v>
      </c>
      <c r="O13" s="67">
        <v>0.80300000000000005</v>
      </c>
      <c r="Q13" s="69">
        <v>7</v>
      </c>
      <c r="R13" s="67">
        <v>912</v>
      </c>
      <c r="S13" s="67">
        <v>0.441</v>
      </c>
      <c r="T13" s="67">
        <v>0.80400000000000005</v>
      </c>
      <c r="V13" s="69">
        <v>7</v>
      </c>
      <c r="W13" s="67">
        <v>907</v>
      </c>
      <c r="X13" s="67">
        <v>0.438</v>
      </c>
      <c r="Y13" s="67">
        <v>0.79800000000000004</v>
      </c>
      <c r="AA13" s="69">
        <v>7</v>
      </c>
      <c r="AB13" s="67">
        <v>906</v>
      </c>
      <c r="AC13" s="67">
        <v>0.438</v>
      </c>
      <c r="AD13" s="67">
        <v>0.79500000000000004</v>
      </c>
      <c r="AF13" s="69">
        <v>7</v>
      </c>
      <c r="AG13" s="67">
        <v>927</v>
      </c>
      <c r="AH13" s="67">
        <v>0.44800000000000001</v>
      </c>
      <c r="AI13" s="67">
        <v>0.82</v>
      </c>
      <c r="AK13" s="69">
        <v>7</v>
      </c>
      <c r="AL13" s="67">
        <v>978</v>
      </c>
      <c r="AM13" s="67">
        <v>0.433</v>
      </c>
      <c r="AN13" s="67">
        <v>0.80400000000000005</v>
      </c>
      <c r="AO13" s="272"/>
      <c r="AP13" s="69">
        <v>7</v>
      </c>
      <c r="AQ13" s="67">
        <v>1006</v>
      </c>
      <c r="AR13" s="67">
        <v>0.44500000000000001</v>
      </c>
      <c r="AS13" s="67">
        <v>0.81499999999999995</v>
      </c>
      <c r="AT13" s="272"/>
      <c r="AU13" s="69">
        <v>7</v>
      </c>
      <c r="AV13" s="67">
        <v>1006</v>
      </c>
      <c r="AW13" s="67">
        <v>0.44500000000000001</v>
      </c>
      <c r="AX13" s="67">
        <v>0.81499999999999995</v>
      </c>
      <c r="AZ13" s="69">
        <v>7</v>
      </c>
      <c r="BA13" s="67">
        <v>1151</v>
      </c>
      <c r="BB13" s="67">
        <v>0.439</v>
      </c>
      <c r="BC13" s="67">
        <v>0.77600000000000002</v>
      </c>
      <c r="BE13" s="69">
        <v>7</v>
      </c>
      <c r="BF13" s="67">
        <v>1150</v>
      </c>
      <c r="BG13" s="67">
        <v>0.439</v>
      </c>
      <c r="BH13" s="67">
        <v>0.77200000000000002</v>
      </c>
      <c r="BJ13" s="69">
        <v>7</v>
      </c>
      <c r="BK13" s="67">
        <v>1172</v>
      </c>
      <c r="BL13" s="67">
        <v>0.44700000000000001</v>
      </c>
      <c r="BM13" s="67">
        <v>0.80500000000000005</v>
      </c>
      <c r="BO13" s="69">
        <v>7</v>
      </c>
      <c r="BP13" s="67">
        <v>1382</v>
      </c>
      <c r="BQ13" s="67">
        <v>0.45300000000000001</v>
      </c>
      <c r="BR13" s="67">
        <v>0.81100000000000005</v>
      </c>
      <c r="BT13" s="69">
        <v>7</v>
      </c>
      <c r="BU13" s="67">
        <v>1386</v>
      </c>
      <c r="BV13" s="67">
        <v>0.45400000000000001</v>
      </c>
      <c r="BW13" s="67">
        <v>0.82899999999999996</v>
      </c>
      <c r="BY13" s="69">
        <v>7</v>
      </c>
      <c r="BZ13" s="67">
        <v>1711</v>
      </c>
      <c r="CA13" s="67">
        <v>0.46100000000000002</v>
      </c>
      <c r="CB13" s="67">
        <v>0.80700000000000005</v>
      </c>
      <c r="CC13" s="361"/>
      <c r="CD13" s="69">
        <v>7</v>
      </c>
      <c r="CE13" s="67">
        <v>1693</v>
      </c>
      <c r="CF13" s="67">
        <v>0.45600000000000002</v>
      </c>
      <c r="CG13" s="67">
        <v>0.78600000000000003</v>
      </c>
      <c r="CI13" s="69">
        <v>7</v>
      </c>
      <c r="CJ13" s="67">
        <v>2000</v>
      </c>
      <c r="CK13" s="67">
        <v>0.46200000000000002</v>
      </c>
      <c r="CL13" s="67">
        <v>0.80700000000000005</v>
      </c>
      <c r="CN13" s="69">
        <v>7</v>
      </c>
      <c r="CO13" s="67">
        <v>2000</v>
      </c>
      <c r="CP13" s="67">
        <v>0.46200000000000002</v>
      </c>
      <c r="CQ13" s="67">
        <v>0.80700000000000005</v>
      </c>
      <c r="CS13" s="69">
        <v>7</v>
      </c>
      <c r="CT13" s="67">
        <v>1969</v>
      </c>
      <c r="CU13" s="67">
        <v>0.45500000000000002</v>
      </c>
      <c r="CV13" s="67">
        <v>0.80800000000000005</v>
      </c>
      <c r="CX13" s="69">
        <v>7</v>
      </c>
      <c r="CY13" s="67">
        <v>2203</v>
      </c>
      <c r="CZ13" s="67">
        <v>0.45100000000000001</v>
      </c>
      <c r="DA13" s="67">
        <v>0.80500000000000005</v>
      </c>
    </row>
    <row r="14" spans="2:105" ht="15.6" x14ac:dyDescent="0.3">
      <c r="B14" s="69">
        <v>8.5</v>
      </c>
      <c r="C14" s="67">
        <v>1058</v>
      </c>
      <c r="D14" s="67">
        <v>0.442</v>
      </c>
      <c r="E14" s="67">
        <v>0.76600000000000001</v>
      </c>
      <c r="G14" s="69">
        <v>7.5</v>
      </c>
      <c r="H14" s="67">
        <v>916</v>
      </c>
      <c r="I14" s="67">
        <v>0.45100000000000001</v>
      </c>
      <c r="J14" s="67">
        <v>0.80500000000000005</v>
      </c>
      <c r="L14" s="69">
        <v>7.5</v>
      </c>
      <c r="M14" s="67">
        <v>900</v>
      </c>
      <c r="N14" s="67">
        <v>0.443</v>
      </c>
      <c r="O14" s="67">
        <v>0.80300000000000005</v>
      </c>
      <c r="Q14" s="69">
        <v>7.5</v>
      </c>
      <c r="R14" s="67">
        <v>1130</v>
      </c>
      <c r="S14" s="67">
        <v>0.44400000000000001</v>
      </c>
      <c r="T14" s="67">
        <v>0.8</v>
      </c>
      <c r="V14" s="69">
        <v>7.5</v>
      </c>
      <c r="W14" s="67">
        <v>1126</v>
      </c>
      <c r="X14" s="67">
        <v>0.442</v>
      </c>
      <c r="Y14" s="67">
        <v>0.79300000000000004</v>
      </c>
      <c r="Z14" s="57"/>
      <c r="AA14" s="69">
        <v>7.5</v>
      </c>
      <c r="AB14" s="67">
        <v>1123</v>
      </c>
      <c r="AC14" s="67">
        <v>0.441</v>
      </c>
      <c r="AD14" s="67">
        <v>0.78800000000000003</v>
      </c>
      <c r="AF14" s="69">
        <v>7.5</v>
      </c>
      <c r="AG14" s="67">
        <v>1149</v>
      </c>
      <c r="AH14" s="67">
        <v>0.45100000000000001</v>
      </c>
      <c r="AI14" s="67">
        <v>0.81200000000000006</v>
      </c>
      <c r="AK14" s="69">
        <v>7.5</v>
      </c>
      <c r="AL14" s="67">
        <v>1214</v>
      </c>
      <c r="AM14" s="67">
        <v>0.437</v>
      </c>
      <c r="AN14" s="67">
        <v>0.79700000000000004</v>
      </c>
      <c r="AO14" s="272"/>
      <c r="AP14" s="69">
        <v>7.5</v>
      </c>
      <c r="AQ14" s="67">
        <v>1247</v>
      </c>
      <c r="AR14" s="67">
        <v>0.44900000000000001</v>
      </c>
      <c r="AS14" s="67">
        <v>0.80400000000000005</v>
      </c>
      <c r="AT14" s="272"/>
      <c r="AU14" s="69">
        <v>7.5</v>
      </c>
      <c r="AV14" s="67">
        <v>1247</v>
      </c>
      <c r="AW14" s="67">
        <v>0.44900000000000001</v>
      </c>
      <c r="AX14" s="67">
        <v>0.80400000000000005</v>
      </c>
      <c r="AZ14" s="69">
        <v>7.5</v>
      </c>
      <c r="BA14" s="67">
        <v>1420</v>
      </c>
      <c r="BB14" s="67">
        <v>0.441</v>
      </c>
      <c r="BC14" s="67">
        <v>0.76500000000000001</v>
      </c>
      <c r="BD14" s="57"/>
      <c r="BE14" s="69">
        <v>7.5</v>
      </c>
      <c r="BF14" s="67">
        <v>1420</v>
      </c>
      <c r="BG14" s="67">
        <v>0.441</v>
      </c>
      <c r="BH14" s="67">
        <v>0.76300000000000001</v>
      </c>
      <c r="BJ14" s="69">
        <v>7.5</v>
      </c>
      <c r="BK14" s="67">
        <v>1446</v>
      </c>
      <c r="BL14" s="67">
        <v>0.44900000000000001</v>
      </c>
      <c r="BM14" s="67">
        <v>0.79400000000000004</v>
      </c>
      <c r="BO14" s="69">
        <v>7.5</v>
      </c>
      <c r="BP14" s="67">
        <v>1705</v>
      </c>
      <c r="BQ14" s="67">
        <v>0.45400000000000001</v>
      </c>
      <c r="BR14" s="67">
        <v>0.80300000000000005</v>
      </c>
      <c r="BT14" s="69">
        <v>7.5</v>
      </c>
      <c r="BU14" s="67">
        <v>1710</v>
      </c>
      <c r="BV14" s="67">
        <v>0.45600000000000002</v>
      </c>
      <c r="BW14" s="67">
        <v>0.82099999999999995</v>
      </c>
      <c r="BY14" s="69">
        <v>7.5</v>
      </c>
      <c r="BZ14" s="67">
        <v>2102</v>
      </c>
      <c r="CA14" s="67">
        <v>0.46</v>
      </c>
      <c r="CB14" s="67">
        <v>0.79900000000000004</v>
      </c>
      <c r="CC14" s="361"/>
      <c r="CD14" s="69">
        <v>7.5</v>
      </c>
      <c r="CE14" s="67">
        <v>2101</v>
      </c>
      <c r="CF14" s="67">
        <v>0.46</v>
      </c>
      <c r="CG14" s="67">
        <v>0.78700000000000003</v>
      </c>
      <c r="CI14" s="69">
        <v>7.5</v>
      </c>
      <c r="CJ14" s="67">
        <v>2476</v>
      </c>
      <c r="CK14" s="67">
        <v>0.46500000000000002</v>
      </c>
      <c r="CL14" s="67">
        <v>0.80400000000000005</v>
      </c>
      <c r="CN14" s="69">
        <v>7.5</v>
      </c>
      <c r="CO14" s="67">
        <v>2476</v>
      </c>
      <c r="CP14" s="67">
        <v>0.46500000000000002</v>
      </c>
      <c r="CQ14" s="67">
        <v>0.80400000000000005</v>
      </c>
      <c r="CS14" s="69">
        <v>7.5</v>
      </c>
      <c r="CT14" s="67">
        <v>2449</v>
      </c>
      <c r="CU14" s="67">
        <v>0.46</v>
      </c>
      <c r="CV14" s="67">
        <v>0.80700000000000005</v>
      </c>
      <c r="CX14" s="69">
        <v>7.5</v>
      </c>
      <c r="CY14" s="67">
        <v>2729</v>
      </c>
      <c r="CZ14" s="67">
        <v>0.45500000000000002</v>
      </c>
      <c r="DA14" s="67">
        <v>0.79700000000000004</v>
      </c>
    </row>
    <row r="15" spans="2:105" ht="15.6" x14ac:dyDescent="0.3">
      <c r="B15" s="69">
        <v>9</v>
      </c>
      <c r="C15" s="67">
        <v>1240</v>
      </c>
      <c r="D15" s="67">
        <v>0.437</v>
      </c>
      <c r="E15" s="67">
        <v>0.73</v>
      </c>
      <c r="G15" s="69">
        <v>8</v>
      </c>
      <c r="H15" s="67">
        <v>1106</v>
      </c>
      <c r="I15" s="67">
        <v>0.44900000000000001</v>
      </c>
      <c r="J15" s="67">
        <v>0.79200000000000004</v>
      </c>
      <c r="L15" s="69">
        <v>8</v>
      </c>
      <c r="M15" s="67">
        <v>1094</v>
      </c>
      <c r="N15" s="67">
        <v>0.44400000000000001</v>
      </c>
      <c r="O15" s="67">
        <v>0.79600000000000004</v>
      </c>
      <c r="Q15" s="69">
        <v>8</v>
      </c>
      <c r="R15" s="67">
        <v>1377</v>
      </c>
      <c r="S15" s="67">
        <v>0.44600000000000001</v>
      </c>
      <c r="T15" s="67">
        <v>0.79800000000000004</v>
      </c>
      <c r="V15" s="69">
        <v>8</v>
      </c>
      <c r="W15" s="67">
        <v>1375</v>
      </c>
      <c r="X15" s="67">
        <v>0.44500000000000001</v>
      </c>
      <c r="Y15" s="67">
        <v>0.78800000000000003</v>
      </c>
      <c r="Z15" s="57"/>
      <c r="AA15" s="69">
        <v>8</v>
      </c>
      <c r="AB15" s="67">
        <v>1370</v>
      </c>
      <c r="AC15" s="67">
        <v>0.443</v>
      </c>
      <c r="AD15" s="67">
        <v>0.78100000000000003</v>
      </c>
      <c r="AF15" s="69">
        <v>8</v>
      </c>
      <c r="AG15" s="67">
        <v>1401</v>
      </c>
      <c r="AH15" s="67">
        <v>0.45300000000000001</v>
      </c>
      <c r="AI15" s="67">
        <v>0.80300000000000005</v>
      </c>
      <c r="AK15" s="69">
        <v>8</v>
      </c>
      <c r="AL15" s="67">
        <v>1482</v>
      </c>
      <c r="AM15" s="67">
        <v>0.44</v>
      </c>
      <c r="AN15" s="67">
        <v>0.79</v>
      </c>
      <c r="AO15" s="272"/>
      <c r="AP15" s="69">
        <v>8</v>
      </c>
      <c r="AQ15" s="67">
        <v>1522</v>
      </c>
      <c r="AR15" s="67">
        <v>0.45100000000000001</v>
      </c>
      <c r="AS15" s="67">
        <v>0.79400000000000004</v>
      </c>
      <c r="AT15" s="272"/>
      <c r="AU15" s="69">
        <v>8</v>
      </c>
      <c r="AV15" s="67">
        <v>1522</v>
      </c>
      <c r="AW15" s="67">
        <v>0.45100000000000001</v>
      </c>
      <c r="AX15" s="67">
        <v>0.79400000000000004</v>
      </c>
      <c r="AZ15" s="69">
        <v>8</v>
      </c>
      <c r="BA15" s="67">
        <v>1723</v>
      </c>
      <c r="BB15" s="67">
        <v>0.441</v>
      </c>
      <c r="BC15" s="67">
        <v>0.754</v>
      </c>
      <c r="BD15" s="57"/>
      <c r="BE15" s="69">
        <v>8</v>
      </c>
      <c r="BF15" s="67">
        <v>1723</v>
      </c>
      <c r="BG15" s="67">
        <v>0.441</v>
      </c>
      <c r="BH15" s="67">
        <v>0.753</v>
      </c>
      <c r="BJ15" s="69">
        <v>8</v>
      </c>
      <c r="BK15" s="67">
        <v>1760</v>
      </c>
      <c r="BL15" s="67">
        <v>0.45</v>
      </c>
      <c r="BM15" s="67">
        <v>0.77800000000000002</v>
      </c>
      <c r="BO15" s="69">
        <v>8</v>
      </c>
      <c r="BP15" s="67">
        <v>2067</v>
      </c>
      <c r="BQ15" s="67">
        <v>0.45400000000000001</v>
      </c>
      <c r="BR15" s="67">
        <v>0.79400000000000004</v>
      </c>
      <c r="BT15" s="69">
        <v>8</v>
      </c>
      <c r="BU15" s="67">
        <v>2077</v>
      </c>
      <c r="BV15" s="67">
        <v>0.45600000000000002</v>
      </c>
      <c r="BW15" s="67">
        <v>0.82</v>
      </c>
      <c r="BY15" s="69">
        <v>8</v>
      </c>
      <c r="BZ15" s="67">
        <v>2548</v>
      </c>
      <c r="CA15" s="67">
        <v>0.46</v>
      </c>
      <c r="CB15" s="67">
        <v>0.79100000000000004</v>
      </c>
      <c r="CC15" s="361"/>
      <c r="CD15" s="69">
        <v>8</v>
      </c>
      <c r="CE15" s="67">
        <v>2565</v>
      </c>
      <c r="CF15" s="67">
        <v>0.46300000000000002</v>
      </c>
      <c r="CG15" s="67">
        <v>0.78700000000000003</v>
      </c>
      <c r="CI15" s="69">
        <v>8</v>
      </c>
      <c r="CJ15" s="67">
        <v>3017</v>
      </c>
      <c r="CK15" s="67">
        <v>0.46700000000000003</v>
      </c>
      <c r="CL15" s="67">
        <v>0.8</v>
      </c>
      <c r="CN15" s="69">
        <v>8</v>
      </c>
      <c r="CO15" s="67">
        <v>3017</v>
      </c>
      <c r="CP15" s="67">
        <v>0.46700000000000003</v>
      </c>
      <c r="CQ15" s="67">
        <v>0.79900000000000004</v>
      </c>
      <c r="CS15" s="69">
        <v>8</v>
      </c>
      <c r="CT15" s="67">
        <v>2994</v>
      </c>
      <c r="CU15" s="67">
        <v>0.46300000000000002</v>
      </c>
      <c r="CV15" s="67">
        <v>0.80400000000000005</v>
      </c>
      <c r="CX15" s="69">
        <v>8</v>
      </c>
      <c r="CY15" s="67">
        <v>3324</v>
      </c>
      <c r="CZ15" s="67">
        <v>0.45600000000000002</v>
      </c>
      <c r="DA15" s="67">
        <v>0.78800000000000003</v>
      </c>
    </row>
    <row r="16" spans="2:105" ht="15.6" x14ac:dyDescent="0.3">
      <c r="B16" s="69">
        <v>9.5</v>
      </c>
      <c r="C16" s="67">
        <v>1427</v>
      </c>
      <c r="D16" s="67">
        <v>0.42699999999999999</v>
      </c>
      <c r="E16" s="67">
        <v>0.68899999999999995</v>
      </c>
      <c r="G16" s="69">
        <v>8.5</v>
      </c>
      <c r="H16" s="67">
        <v>1312</v>
      </c>
      <c r="I16" s="67">
        <v>0.44400000000000001</v>
      </c>
      <c r="J16" s="67">
        <v>0.76200000000000001</v>
      </c>
      <c r="L16" s="69">
        <v>8.5</v>
      </c>
      <c r="M16" s="67">
        <v>1304</v>
      </c>
      <c r="N16" s="67">
        <v>0.441</v>
      </c>
      <c r="O16" s="67">
        <v>0.77200000000000002</v>
      </c>
      <c r="Q16" s="69">
        <v>8.5</v>
      </c>
      <c r="R16" s="67">
        <v>1654</v>
      </c>
      <c r="S16" s="67">
        <v>0.44600000000000001</v>
      </c>
      <c r="T16" s="67">
        <v>0.79400000000000004</v>
      </c>
      <c r="V16" s="69">
        <v>8.5</v>
      </c>
      <c r="W16" s="67">
        <v>1652</v>
      </c>
      <c r="X16" s="67">
        <v>0.44600000000000001</v>
      </c>
      <c r="Y16" s="67">
        <v>0.78100000000000003</v>
      </c>
      <c r="Z16" s="57"/>
      <c r="AA16" s="69">
        <v>8.5</v>
      </c>
      <c r="AB16" s="67">
        <v>1648</v>
      </c>
      <c r="AC16" s="67">
        <v>0.44500000000000001</v>
      </c>
      <c r="AD16" s="67">
        <v>0.77300000000000002</v>
      </c>
      <c r="AF16" s="69">
        <v>8.5</v>
      </c>
      <c r="AG16" s="67">
        <v>1688</v>
      </c>
      <c r="AH16" s="67">
        <v>0.45500000000000002</v>
      </c>
      <c r="AI16" s="67">
        <v>0.80100000000000005</v>
      </c>
      <c r="AK16" s="69">
        <v>8.5</v>
      </c>
      <c r="AL16" s="67">
        <v>1783</v>
      </c>
      <c r="AM16" s="67">
        <v>0.441</v>
      </c>
      <c r="AN16" s="67">
        <v>0.78200000000000003</v>
      </c>
      <c r="AO16" s="272"/>
      <c r="AP16" s="69">
        <v>8.5</v>
      </c>
      <c r="AQ16" s="67">
        <v>1831</v>
      </c>
      <c r="AR16" s="67">
        <v>0.45300000000000001</v>
      </c>
      <c r="AS16" s="67">
        <v>0.79</v>
      </c>
      <c r="AT16" s="272"/>
      <c r="AU16" s="69">
        <v>8.5</v>
      </c>
      <c r="AV16" s="67">
        <v>1830</v>
      </c>
      <c r="AW16" s="67">
        <v>0.45300000000000001</v>
      </c>
      <c r="AX16" s="67">
        <v>0.78600000000000003</v>
      </c>
      <c r="AZ16" s="69">
        <v>8.5</v>
      </c>
      <c r="BA16" s="67">
        <v>2063</v>
      </c>
      <c r="BB16" s="67">
        <v>0.44</v>
      </c>
      <c r="BC16" s="67">
        <v>0.748</v>
      </c>
      <c r="BD16" s="57"/>
      <c r="BE16" s="69">
        <v>8.5</v>
      </c>
      <c r="BF16" s="67">
        <v>2060</v>
      </c>
      <c r="BG16" s="67">
        <v>0.439</v>
      </c>
      <c r="BH16" s="67">
        <v>0.74199999999999999</v>
      </c>
      <c r="BJ16" s="69">
        <v>8.5</v>
      </c>
      <c r="BK16" s="67">
        <v>2104</v>
      </c>
      <c r="BL16" s="67">
        <v>0.44900000000000001</v>
      </c>
      <c r="BM16" s="67">
        <v>0.76500000000000001</v>
      </c>
      <c r="BO16" s="69">
        <v>8.5</v>
      </c>
      <c r="BP16" s="67">
        <v>2460</v>
      </c>
      <c r="BQ16" s="67">
        <v>0.45</v>
      </c>
      <c r="BR16" s="67">
        <v>0.77500000000000002</v>
      </c>
      <c r="BT16" s="69">
        <v>8.5</v>
      </c>
      <c r="BU16" s="67">
        <v>2472</v>
      </c>
      <c r="BV16" s="67">
        <v>0.45200000000000001</v>
      </c>
      <c r="BW16" s="67">
        <v>0.78700000000000003</v>
      </c>
      <c r="BY16" s="69">
        <v>8.5</v>
      </c>
      <c r="BZ16" s="67">
        <v>3021</v>
      </c>
      <c r="CA16" s="67">
        <v>0.45400000000000001</v>
      </c>
      <c r="CB16" s="67">
        <v>0.76500000000000001</v>
      </c>
      <c r="CC16" s="361"/>
      <c r="CD16" s="69">
        <v>8.5</v>
      </c>
      <c r="CE16" s="67">
        <v>3086</v>
      </c>
      <c r="CF16" s="67">
        <v>0.46400000000000002</v>
      </c>
      <c r="CG16" s="67">
        <v>0.78400000000000003</v>
      </c>
      <c r="CI16" s="69">
        <v>8.5</v>
      </c>
      <c r="CJ16" s="67">
        <v>3624</v>
      </c>
      <c r="CK16" s="67">
        <v>0.46700000000000003</v>
      </c>
      <c r="CL16" s="67">
        <v>0.79300000000000004</v>
      </c>
      <c r="CN16" s="69">
        <v>8.5</v>
      </c>
      <c r="CO16" s="67">
        <v>3626</v>
      </c>
      <c r="CP16" s="67">
        <v>0.46800000000000003</v>
      </c>
      <c r="CQ16" s="67">
        <v>0.79400000000000004</v>
      </c>
      <c r="CS16" s="69">
        <v>8.5</v>
      </c>
      <c r="CT16" s="67">
        <v>3607</v>
      </c>
      <c r="CU16" s="67">
        <v>0.46500000000000002</v>
      </c>
      <c r="CV16" s="67">
        <v>0.80100000000000005</v>
      </c>
      <c r="CX16" s="69">
        <v>8.5</v>
      </c>
      <c r="CY16" s="67">
        <v>3986</v>
      </c>
      <c r="CZ16" s="67">
        <v>0.45600000000000002</v>
      </c>
      <c r="DA16" s="67">
        <v>0.77700000000000002</v>
      </c>
    </row>
    <row r="17" spans="2:105" ht="15.6" x14ac:dyDescent="0.3">
      <c r="B17" s="69">
        <v>10</v>
      </c>
      <c r="C17" s="67">
        <v>1604</v>
      </c>
      <c r="D17" s="67">
        <v>0.41199999999999998</v>
      </c>
      <c r="E17" s="67">
        <v>0.64300000000000002</v>
      </c>
      <c r="G17" s="69">
        <v>9</v>
      </c>
      <c r="H17" s="67">
        <v>1510</v>
      </c>
      <c r="I17" s="67">
        <v>0.43099999999999999</v>
      </c>
      <c r="J17" s="67">
        <v>0.70699999999999996</v>
      </c>
      <c r="L17" s="69">
        <v>9</v>
      </c>
      <c r="M17" s="67">
        <v>1510</v>
      </c>
      <c r="N17" s="67">
        <v>0.43099999999999999</v>
      </c>
      <c r="O17" s="67">
        <v>0.72399999999999998</v>
      </c>
      <c r="Q17" s="69">
        <v>9</v>
      </c>
      <c r="R17" s="67">
        <v>1954</v>
      </c>
      <c r="S17" s="67">
        <v>0.44400000000000001</v>
      </c>
      <c r="T17" s="67">
        <v>0.78100000000000003</v>
      </c>
      <c r="V17" s="69">
        <v>9</v>
      </c>
      <c r="W17" s="67">
        <v>1958</v>
      </c>
      <c r="X17" s="67">
        <v>0.44500000000000001</v>
      </c>
      <c r="Y17" s="67">
        <v>0.77100000000000002</v>
      </c>
      <c r="Z17" s="57"/>
      <c r="AA17" s="69">
        <v>9</v>
      </c>
      <c r="AB17" s="67">
        <v>1950</v>
      </c>
      <c r="AC17" s="67">
        <v>0.443</v>
      </c>
      <c r="AD17" s="67">
        <v>0.76300000000000001</v>
      </c>
      <c r="AF17" s="69">
        <v>9</v>
      </c>
      <c r="AG17" s="67">
        <v>2006</v>
      </c>
      <c r="AH17" s="67">
        <v>0.45600000000000002</v>
      </c>
      <c r="AI17" s="67">
        <v>0.79600000000000004</v>
      </c>
      <c r="AK17" s="69">
        <v>9</v>
      </c>
      <c r="AL17" s="67">
        <v>2114</v>
      </c>
      <c r="AM17" s="67">
        <v>0.44</v>
      </c>
      <c r="AN17" s="67">
        <v>0.77300000000000002</v>
      </c>
      <c r="AO17" s="272"/>
      <c r="AP17" s="69">
        <v>9</v>
      </c>
      <c r="AQ17" s="67">
        <v>2178</v>
      </c>
      <c r="AR17" s="67">
        <v>0.45400000000000001</v>
      </c>
      <c r="AS17" s="67">
        <v>0.78900000000000003</v>
      </c>
      <c r="AT17" s="272"/>
      <c r="AU17" s="69">
        <v>9</v>
      </c>
      <c r="AV17" s="67">
        <v>2176</v>
      </c>
      <c r="AW17" s="67">
        <v>0.45300000000000001</v>
      </c>
      <c r="AX17" s="67">
        <v>0.78700000000000003</v>
      </c>
      <c r="AZ17" s="69">
        <v>9</v>
      </c>
      <c r="BA17" s="67">
        <v>2433</v>
      </c>
      <c r="BB17" s="67">
        <v>0.437</v>
      </c>
      <c r="BC17" s="67">
        <v>0.74099999999999999</v>
      </c>
      <c r="BD17" s="57"/>
      <c r="BE17" s="69">
        <v>9</v>
      </c>
      <c r="BF17" s="67">
        <v>2434</v>
      </c>
      <c r="BG17" s="67">
        <v>0.437</v>
      </c>
      <c r="BH17" s="67">
        <v>0.73299999999999998</v>
      </c>
      <c r="BJ17" s="69">
        <v>9</v>
      </c>
      <c r="BK17" s="67">
        <v>2482</v>
      </c>
      <c r="BL17" s="67">
        <v>0.44600000000000001</v>
      </c>
      <c r="BM17" s="67">
        <v>0.751</v>
      </c>
      <c r="BO17" s="69">
        <v>9</v>
      </c>
      <c r="BP17" s="67">
        <v>2849</v>
      </c>
      <c r="BQ17" s="67">
        <v>0.439</v>
      </c>
      <c r="BR17" s="67">
        <v>0.72699999999999998</v>
      </c>
      <c r="BT17" s="69">
        <v>9</v>
      </c>
      <c r="BU17" s="67">
        <v>2858</v>
      </c>
      <c r="BV17" s="67">
        <v>0.441</v>
      </c>
      <c r="BW17" s="67">
        <v>0.72199999999999998</v>
      </c>
      <c r="BY17" s="69">
        <v>9</v>
      </c>
      <c r="BZ17" s="67">
        <v>3471</v>
      </c>
      <c r="CA17" s="67">
        <v>0.44</v>
      </c>
      <c r="CB17" s="67">
        <v>0.70299999999999996</v>
      </c>
      <c r="CC17" s="361"/>
      <c r="CD17" s="69">
        <v>9</v>
      </c>
      <c r="CE17" s="67">
        <v>3657</v>
      </c>
      <c r="CF17" s="67">
        <v>0.46300000000000002</v>
      </c>
      <c r="CG17" s="67">
        <v>0.76900000000000002</v>
      </c>
      <c r="CI17" s="69">
        <v>9</v>
      </c>
      <c r="CJ17" s="67">
        <v>4264</v>
      </c>
      <c r="CK17" s="67">
        <v>0.46300000000000002</v>
      </c>
      <c r="CL17" s="67">
        <v>0.76300000000000001</v>
      </c>
      <c r="CN17" s="69">
        <v>9</v>
      </c>
      <c r="CO17" s="67">
        <v>4284</v>
      </c>
      <c r="CP17" s="67">
        <v>0.46500000000000002</v>
      </c>
      <c r="CQ17" s="67">
        <v>0.77500000000000002</v>
      </c>
      <c r="CS17" s="69">
        <v>9</v>
      </c>
      <c r="CT17" s="67">
        <v>4277</v>
      </c>
      <c r="CU17" s="67">
        <v>0.46500000000000002</v>
      </c>
      <c r="CV17" s="67">
        <v>0.78700000000000003</v>
      </c>
      <c r="CX17" s="69">
        <v>9</v>
      </c>
      <c r="CY17" s="67">
        <v>4685</v>
      </c>
      <c r="CZ17" s="67">
        <v>0.45200000000000001</v>
      </c>
      <c r="DA17" s="67">
        <v>0.75</v>
      </c>
    </row>
    <row r="18" spans="2:105" ht="15.6" x14ac:dyDescent="0.3">
      <c r="B18" s="69">
        <v>10.5</v>
      </c>
      <c r="C18" s="67">
        <v>1762</v>
      </c>
      <c r="D18" s="67">
        <v>0.39100000000000001</v>
      </c>
      <c r="E18" s="67">
        <v>0.59199999999999997</v>
      </c>
      <c r="G18" s="69">
        <v>9.5</v>
      </c>
      <c r="H18" s="67">
        <v>1663</v>
      </c>
      <c r="I18" s="67">
        <v>0.40300000000000002</v>
      </c>
      <c r="J18" s="67">
        <v>0.629</v>
      </c>
      <c r="L18" s="69">
        <v>9.5</v>
      </c>
      <c r="M18" s="67">
        <v>1673</v>
      </c>
      <c r="N18" s="67">
        <v>0.40600000000000003</v>
      </c>
      <c r="O18" s="67">
        <v>0.64800000000000002</v>
      </c>
      <c r="Q18" s="69">
        <v>9.5</v>
      </c>
      <c r="R18" s="67">
        <v>2272</v>
      </c>
      <c r="S18" s="67">
        <v>0.439</v>
      </c>
      <c r="T18" s="67">
        <v>0.755</v>
      </c>
      <c r="V18" s="69">
        <v>9.5</v>
      </c>
      <c r="W18" s="67">
        <v>2282</v>
      </c>
      <c r="X18" s="67">
        <v>0.441</v>
      </c>
      <c r="Y18" s="67">
        <v>0.748</v>
      </c>
      <c r="Z18" s="57"/>
      <c r="AA18" s="69">
        <v>9.5</v>
      </c>
      <c r="AB18" s="67">
        <v>2268</v>
      </c>
      <c r="AC18" s="67">
        <v>0.438</v>
      </c>
      <c r="AD18" s="67">
        <v>0.745</v>
      </c>
      <c r="AF18" s="69">
        <v>9.5</v>
      </c>
      <c r="AG18" s="67">
        <v>2348</v>
      </c>
      <c r="AH18" s="67">
        <v>0.45400000000000001</v>
      </c>
      <c r="AI18" s="67">
        <v>0.78400000000000003</v>
      </c>
      <c r="AK18" s="69">
        <v>9.5</v>
      </c>
      <c r="AL18" s="67">
        <v>2463</v>
      </c>
      <c r="AM18" s="67">
        <v>0.436</v>
      </c>
      <c r="AN18" s="67">
        <v>0.755</v>
      </c>
      <c r="AO18" s="272"/>
      <c r="AP18" s="69">
        <v>9.5</v>
      </c>
      <c r="AQ18" s="67">
        <v>2544</v>
      </c>
      <c r="AR18" s="67">
        <v>0.45100000000000001</v>
      </c>
      <c r="AS18" s="67">
        <v>0.77200000000000002</v>
      </c>
      <c r="AT18" s="272"/>
      <c r="AU18" s="69">
        <v>9.5</v>
      </c>
      <c r="AV18" s="67">
        <v>2541</v>
      </c>
      <c r="AW18" s="67">
        <v>0.45</v>
      </c>
      <c r="AX18" s="67">
        <v>0.76900000000000002</v>
      </c>
      <c r="AZ18" s="69">
        <v>9.5</v>
      </c>
      <c r="BA18" s="67">
        <v>2738</v>
      </c>
      <c r="BB18" s="67">
        <v>0.41799999999999998</v>
      </c>
      <c r="BC18" s="67">
        <v>0.68799999999999994</v>
      </c>
      <c r="BD18" s="57"/>
      <c r="BE18" s="69">
        <v>9.5</v>
      </c>
      <c r="BF18" s="67">
        <v>2804</v>
      </c>
      <c r="BG18" s="67">
        <v>0.42799999999999999</v>
      </c>
      <c r="BH18" s="67">
        <v>0.70599999999999996</v>
      </c>
      <c r="BJ18" s="69">
        <v>9.5</v>
      </c>
      <c r="BK18" s="67">
        <v>2865</v>
      </c>
      <c r="BL18" s="67">
        <v>0.438</v>
      </c>
      <c r="BM18" s="67">
        <v>0.72299999999999998</v>
      </c>
      <c r="BO18" s="69">
        <v>9.5</v>
      </c>
      <c r="BP18" s="67">
        <v>3174</v>
      </c>
      <c r="BQ18" s="67">
        <v>0.41599999999999998</v>
      </c>
      <c r="BR18" s="67">
        <v>0.65300000000000002</v>
      </c>
      <c r="BT18" s="69">
        <v>9.5</v>
      </c>
      <c r="BU18" s="67">
        <v>3212</v>
      </c>
      <c r="BV18" s="67">
        <v>0.42099999999999999</v>
      </c>
      <c r="BW18" s="67">
        <v>0.65300000000000002</v>
      </c>
      <c r="BY18" s="69">
        <v>9.5</v>
      </c>
      <c r="BZ18" s="67">
        <v>3820</v>
      </c>
      <c r="CA18" s="67">
        <v>0.41199999999999998</v>
      </c>
      <c r="CB18" s="67">
        <v>0.624</v>
      </c>
      <c r="CC18" s="361"/>
      <c r="CD18" s="69">
        <v>9.5</v>
      </c>
      <c r="CE18" s="67">
        <v>4231</v>
      </c>
      <c r="CF18" s="67">
        <v>0.45600000000000002</v>
      </c>
      <c r="CG18" s="67">
        <v>0.73</v>
      </c>
      <c r="CI18" s="69">
        <v>9.5</v>
      </c>
      <c r="CJ18" s="67">
        <v>4859</v>
      </c>
      <c r="CK18" s="67">
        <v>0.44900000000000001</v>
      </c>
      <c r="CL18" s="67">
        <v>0.70099999999999996</v>
      </c>
      <c r="CN18" s="69">
        <v>9.5</v>
      </c>
      <c r="CO18" s="67">
        <v>4917</v>
      </c>
      <c r="CP18" s="67">
        <v>0.45400000000000001</v>
      </c>
      <c r="CQ18" s="67">
        <v>0.72199999999999998</v>
      </c>
      <c r="CS18" s="69">
        <v>9.5</v>
      </c>
      <c r="CT18" s="67">
        <v>4914</v>
      </c>
      <c r="CU18" s="67">
        <v>0.45400000000000001</v>
      </c>
      <c r="CV18" s="67">
        <v>0.73399999999999999</v>
      </c>
      <c r="CX18" s="69">
        <v>9.5</v>
      </c>
      <c r="CY18" s="67">
        <v>5314</v>
      </c>
      <c r="CZ18" s="67">
        <v>0.436</v>
      </c>
      <c r="DA18" s="67">
        <v>0.69</v>
      </c>
    </row>
    <row r="19" spans="2:105" ht="15.6" x14ac:dyDescent="0.3">
      <c r="B19" s="69">
        <v>11</v>
      </c>
      <c r="C19" s="67">
        <v>1893</v>
      </c>
      <c r="D19" s="67">
        <v>0.36499999999999999</v>
      </c>
      <c r="E19" s="67">
        <v>0.53700000000000003</v>
      </c>
      <c r="G19" s="69">
        <v>10</v>
      </c>
      <c r="H19" s="67">
        <v>1749</v>
      </c>
      <c r="I19" s="67">
        <v>0.36399999999999999</v>
      </c>
      <c r="J19" s="67">
        <v>0.54100000000000004</v>
      </c>
      <c r="L19" s="69">
        <v>10</v>
      </c>
      <c r="M19" s="67">
        <v>1771</v>
      </c>
      <c r="N19" s="67">
        <v>0.36799999999999999</v>
      </c>
      <c r="O19" s="67">
        <v>0.55900000000000005</v>
      </c>
      <c r="Q19" s="69">
        <v>10</v>
      </c>
      <c r="R19" s="67">
        <v>2572</v>
      </c>
      <c r="S19" s="67">
        <v>0.42599999999999999</v>
      </c>
      <c r="T19" s="67">
        <v>0.71099999999999997</v>
      </c>
      <c r="V19" s="69">
        <v>10</v>
      </c>
      <c r="W19" s="67">
        <v>2585</v>
      </c>
      <c r="X19" s="67">
        <v>0.42799999999999999</v>
      </c>
      <c r="Y19" s="67">
        <v>0.70499999999999996</v>
      </c>
      <c r="Z19" s="57"/>
      <c r="AA19" s="69">
        <v>10</v>
      </c>
      <c r="AB19" s="67">
        <v>2586</v>
      </c>
      <c r="AC19" s="67">
        <v>0.42899999999999999</v>
      </c>
      <c r="AD19" s="67">
        <v>0.71099999999999997</v>
      </c>
      <c r="AF19" s="69">
        <v>10</v>
      </c>
      <c r="AG19" s="67">
        <v>2693</v>
      </c>
      <c r="AH19" s="67">
        <v>0.44600000000000001</v>
      </c>
      <c r="AI19" s="67">
        <v>0.753</v>
      </c>
      <c r="AK19" s="69">
        <v>10</v>
      </c>
      <c r="AL19" s="67">
        <v>2803</v>
      </c>
      <c r="AM19" s="67">
        <v>0.42599999999999999</v>
      </c>
      <c r="AN19" s="67">
        <v>0.71599999999999997</v>
      </c>
      <c r="AO19" s="272"/>
      <c r="AP19" s="69">
        <v>10</v>
      </c>
      <c r="AQ19" s="67">
        <v>2905</v>
      </c>
      <c r="AR19" s="67">
        <v>0.441</v>
      </c>
      <c r="AS19" s="67">
        <v>0.73299999999999998</v>
      </c>
      <c r="AT19" s="272"/>
      <c r="AU19" s="69">
        <v>10</v>
      </c>
      <c r="AV19" s="67">
        <v>2903</v>
      </c>
      <c r="AW19" s="67">
        <v>0.441</v>
      </c>
      <c r="AX19" s="67">
        <v>0.73</v>
      </c>
      <c r="AZ19" s="69">
        <v>10</v>
      </c>
      <c r="BA19" s="67">
        <v>2920</v>
      </c>
      <c r="BB19" s="67">
        <v>0.38200000000000001</v>
      </c>
      <c r="BC19" s="67">
        <v>0.59599999999999997</v>
      </c>
      <c r="BD19" s="57"/>
      <c r="BE19" s="69">
        <v>10</v>
      </c>
      <c r="BF19" s="67">
        <v>3090</v>
      </c>
      <c r="BG19" s="67">
        <v>0.40500000000000003</v>
      </c>
      <c r="BH19" s="67">
        <v>0.64600000000000002</v>
      </c>
      <c r="BJ19" s="69">
        <v>10</v>
      </c>
      <c r="BK19" s="67">
        <v>3187</v>
      </c>
      <c r="BL19" s="67">
        <v>0.41699999999999998</v>
      </c>
      <c r="BM19" s="67">
        <v>0.66500000000000004</v>
      </c>
      <c r="BO19" s="69">
        <v>10</v>
      </c>
      <c r="BP19" s="67">
        <v>3369</v>
      </c>
      <c r="BQ19" s="67">
        <v>0.379</v>
      </c>
      <c r="BR19" s="67">
        <v>0.56499999999999995</v>
      </c>
      <c r="BT19" s="69">
        <v>10</v>
      </c>
      <c r="BU19" s="67">
        <v>3548</v>
      </c>
      <c r="BV19" s="67">
        <v>0.39900000000000002</v>
      </c>
      <c r="BW19" s="67">
        <v>0.59499999999999997</v>
      </c>
      <c r="BY19" s="69">
        <v>10</v>
      </c>
      <c r="BZ19" s="67">
        <v>4047</v>
      </c>
      <c r="CA19" s="67">
        <v>0.374</v>
      </c>
      <c r="CB19" s="67">
        <v>0.54100000000000004</v>
      </c>
      <c r="CC19" s="361"/>
      <c r="CD19" s="69">
        <v>10</v>
      </c>
      <c r="CE19" s="67">
        <v>4777</v>
      </c>
      <c r="CF19" s="67">
        <v>0.441</v>
      </c>
      <c r="CG19" s="67">
        <v>0.67400000000000004</v>
      </c>
      <c r="CI19" s="69">
        <v>10</v>
      </c>
      <c r="CJ19" s="67">
        <v>5380</v>
      </c>
      <c r="CK19" s="67">
        <v>0.42599999999999999</v>
      </c>
      <c r="CL19" s="67">
        <v>0.63500000000000001</v>
      </c>
      <c r="CN19" s="69">
        <v>10</v>
      </c>
      <c r="CO19" s="67">
        <v>5483</v>
      </c>
      <c r="CP19" s="67">
        <v>0.434</v>
      </c>
      <c r="CQ19" s="67">
        <v>0.65700000000000003</v>
      </c>
      <c r="CS19" s="69">
        <v>10</v>
      </c>
      <c r="CT19" s="67">
        <v>5519</v>
      </c>
      <c r="CU19" s="67">
        <v>0.437</v>
      </c>
      <c r="CV19" s="67">
        <v>0.67100000000000004</v>
      </c>
      <c r="CX19" s="69">
        <v>10</v>
      </c>
      <c r="CY19" s="67">
        <v>5904</v>
      </c>
      <c r="CZ19" s="67">
        <v>0.41499999999999998</v>
      </c>
      <c r="DA19" s="67">
        <v>0.628</v>
      </c>
    </row>
    <row r="20" spans="2:105" ht="15.6" x14ac:dyDescent="0.3">
      <c r="B20" s="69">
        <v>11.5</v>
      </c>
      <c r="C20" s="67">
        <v>1968</v>
      </c>
      <c r="D20" s="67">
        <v>0.33200000000000002</v>
      </c>
      <c r="E20" s="67">
        <v>0.47299999999999998</v>
      </c>
      <c r="G20" s="69">
        <v>10.5</v>
      </c>
      <c r="H20" s="67">
        <v>1784</v>
      </c>
      <c r="I20" s="67">
        <v>0.32</v>
      </c>
      <c r="J20" s="67">
        <v>0.45700000000000002</v>
      </c>
      <c r="L20" s="69">
        <v>10.5</v>
      </c>
      <c r="M20" s="67">
        <v>1814</v>
      </c>
      <c r="N20" s="67">
        <v>0.32600000000000001</v>
      </c>
      <c r="O20" s="67">
        <v>0.47399999999999998</v>
      </c>
      <c r="Q20" s="69">
        <v>10.5</v>
      </c>
      <c r="R20" s="67">
        <v>2808</v>
      </c>
      <c r="S20" s="67">
        <v>0.40200000000000002</v>
      </c>
      <c r="T20" s="67">
        <v>0.64300000000000002</v>
      </c>
      <c r="V20" s="69">
        <v>10.5</v>
      </c>
      <c r="W20" s="67">
        <v>2821</v>
      </c>
      <c r="X20" s="67">
        <v>0.40400000000000003</v>
      </c>
      <c r="Y20" s="67">
        <v>0.63700000000000001</v>
      </c>
      <c r="Z20" s="57"/>
      <c r="AA20" s="69">
        <v>10.5</v>
      </c>
      <c r="AB20" s="67">
        <v>2868</v>
      </c>
      <c r="AC20" s="67">
        <v>0.41099999999999998</v>
      </c>
      <c r="AD20" s="67">
        <v>0.65700000000000003</v>
      </c>
      <c r="AF20" s="69">
        <v>10.5</v>
      </c>
      <c r="AG20" s="67">
        <v>3011</v>
      </c>
      <c r="AH20" s="67">
        <v>0.43099999999999999</v>
      </c>
      <c r="AI20" s="67">
        <v>0.69799999999999995</v>
      </c>
      <c r="AK20" s="69">
        <v>10.5</v>
      </c>
      <c r="AL20" s="67">
        <v>3063</v>
      </c>
      <c r="AM20" s="67">
        <v>0.40200000000000002</v>
      </c>
      <c r="AN20" s="67">
        <v>0.64500000000000002</v>
      </c>
      <c r="AO20" s="272"/>
      <c r="AP20" s="69">
        <v>10.5</v>
      </c>
      <c r="AQ20" s="67">
        <v>3201</v>
      </c>
      <c r="AR20" s="67">
        <v>0.42</v>
      </c>
      <c r="AS20" s="67">
        <v>0.66600000000000004</v>
      </c>
      <c r="AT20" s="272"/>
      <c r="AU20" s="69">
        <v>10.5</v>
      </c>
      <c r="AV20" s="67">
        <v>3209</v>
      </c>
      <c r="AW20" s="67">
        <v>0.42099999999999999</v>
      </c>
      <c r="AX20" s="67">
        <v>0.66700000000000004</v>
      </c>
      <c r="AZ20" s="69">
        <v>10.5</v>
      </c>
      <c r="BA20" s="67">
        <v>2985</v>
      </c>
      <c r="BB20" s="67">
        <v>0.33800000000000002</v>
      </c>
      <c r="BC20" s="67">
        <v>0.497</v>
      </c>
      <c r="BD20" s="57"/>
      <c r="BE20" s="69">
        <v>10.5</v>
      </c>
      <c r="BF20" s="67">
        <v>3238</v>
      </c>
      <c r="BG20" s="67">
        <v>0.36599999999999999</v>
      </c>
      <c r="BH20" s="67">
        <v>0.55600000000000005</v>
      </c>
      <c r="BJ20" s="69">
        <v>10.5</v>
      </c>
      <c r="BK20" s="67">
        <v>3366</v>
      </c>
      <c r="BL20" s="67">
        <v>0.38100000000000001</v>
      </c>
      <c r="BM20" s="67">
        <v>0.57699999999999996</v>
      </c>
      <c r="BO20" s="69">
        <v>10.5</v>
      </c>
      <c r="BP20" s="67">
        <v>3434</v>
      </c>
      <c r="BQ20" s="67">
        <v>0.33300000000000002</v>
      </c>
      <c r="BR20" s="67">
        <v>0.47599999999999998</v>
      </c>
      <c r="BT20" s="69">
        <v>10.5</v>
      </c>
      <c r="BU20" s="67">
        <v>3834</v>
      </c>
      <c r="BV20" s="67">
        <v>0.372</v>
      </c>
      <c r="BW20" s="67">
        <v>0.53800000000000003</v>
      </c>
      <c r="BY20" s="69">
        <v>10.5</v>
      </c>
      <c r="BZ20" s="67">
        <v>4146</v>
      </c>
      <c r="CA20" s="67">
        <v>0.33100000000000002</v>
      </c>
      <c r="CB20" s="67">
        <v>0.46</v>
      </c>
      <c r="CC20" s="361"/>
      <c r="CD20" s="69">
        <v>10.5</v>
      </c>
      <c r="CE20" s="67">
        <v>5258</v>
      </c>
      <c r="CF20" s="67">
        <v>0.42</v>
      </c>
      <c r="CG20" s="67">
        <v>0.61299999999999999</v>
      </c>
      <c r="CI20" s="69">
        <v>10.5</v>
      </c>
      <c r="CJ20" s="67">
        <v>5734</v>
      </c>
      <c r="CK20" s="67">
        <v>0.39200000000000002</v>
      </c>
      <c r="CL20" s="67">
        <v>0.55900000000000005</v>
      </c>
      <c r="CN20" s="69">
        <v>10.5</v>
      </c>
      <c r="CO20" s="67">
        <v>5882</v>
      </c>
      <c r="CP20" s="67">
        <v>0.40200000000000002</v>
      </c>
      <c r="CQ20" s="67">
        <v>0.58199999999999996</v>
      </c>
      <c r="CS20" s="69">
        <v>10.5</v>
      </c>
      <c r="CT20" s="67">
        <v>6098</v>
      </c>
      <c r="CU20" s="67">
        <v>0.41699999999999998</v>
      </c>
      <c r="CV20" s="67">
        <v>0.61499999999999999</v>
      </c>
      <c r="CX20" s="69">
        <v>10.5</v>
      </c>
      <c r="CY20" s="67">
        <v>6441</v>
      </c>
      <c r="CZ20" s="67">
        <v>0.39100000000000001</v>
      </c>
      <c r="DA20" s="67">
        <v>0.57099999999999995</v>
      </c>
    </row>
    <row r="21" spans="2:105" ht="15.6" x14ac:dyDescent="0.3">
      <c r="B21" s="69">
        <v>12</v>
      </c>
      <c r="C21" s="67">
        <v>2005</v>
      </c>
      <c r="D21" s="67">
        <v>0.29799999999999999</v>
      </c>
      <c r="E21" s="67">
        <v>0.41199999999999998</v>
      </c>
      <c r="G21" s="69">
        <v>11</v>
      </c>
      <c r="H21" s="67">
        <v>1796</v>
      </c>
      <c r="I21" s="67">
        <v>0.28000000000000003</v>
      </c>
      <c r="J21" s="67">
        <v>0.38700000000000001</v>
      </c>
      <c r="L21" s="69">
        <v>11</v>
      </c>
      <c r="M21" s="67">
        <v>1829</v>
      </c>
      <c r="N21" s="67">
        <v>0.28599999999999998</v>
      </c>
      <c r="O21" s="67">
        <v>0.40100000000000002</v>
      </c>
      <c r="Q21" s="69">
        <v>11</v>
      </c>
      <c r="R21" s="67">
        <v>2988</v>
      </c>
      <c r="S21" s="67">
        <v>0.372</v>
      </c>
      <c r="T21" s="67">
        <v>0.56699999999999995</v>
      </c>
      <c r="V21" s="69">
        <v>11</v>
      </c>
      <c r="W21" s="67">
        <v>2997</v>
      </c>
      <c r="X21" s="67">
        <v>0.373</v>
      </c>
      <c r="Y21" s="67">
        <v>0.56000000000000005</v>
      </c>
      <c r="Z21" s="57"/>
      <c r="AA21" s="69">
        <v>11</v>
      </c>
      <c r="AB21" s="67">
        <v>3071</v>
      </c>
      <c r="AC21" s="67">
        <v>0.38200000000000001</v>
      </c>
      <c r="AD21" s="67">
        <v>0.58699999999999997</v>
      </c>
      <c r="AF21" s="69">
        <v>11</v>
      </c>
      <c r="AG21" s="67">
        <v>3252</v>
      </c>
      <c r="AH21" s="67">
        <v>0.40500000000000003</v>
      </c>
      <c r="AI21" s="67">
        <v>0.627</v>
      </c>
      <c r="AK21" s="69">
        <v>11</v>
      </c>
      <c r="AL21" s="67">
        <v>3216</v>
      </c>
      <c r="AM21" s="67">
        <v>0.36699999999999999</v>
      </c>
      <c r="AN21" s="67">
        <v>0.55800000000000005</v>
      </c>
      <c r="AO21" s="272"/>
      <c r="AP21" s="69">
        <v>11</v>
      </c>
      <c r="AQ21" s="67">
        <v>3374</v>
      </c>
      <c r="AR21" s="67">
        <v>0.38500000000000001</v>
      </c>
      <c r="AS21" s="67">
        <v>0.57999999999999996</v>
      </c>
      <c r="AT21" s="272"/>
      <c r="AU21" s="69">
        <v>11</v>
      </c>
      <c r="AV21" s="67">
        <v>3418</v>
      </c>
      <c r="AW21" s="67">
        <v>0.39</v>
      </c>
      <c r="AX21" s="67">
        <v>0.58899999999999997</v>
      </c>
      <c r="AZ21" s="69">
        <v>11</v>
      </c>
      <c r="BA21" s="67">
        <v>2999</v>
      </c>
      <c r="BB21" s="67">
        <v>0.29499999999999998</v>
      </c>
      <c r="BC21" s="67">
        <v>0.41499999999999998</v>
      </c>
      <c r="BD21" s="57"/>
      <c r="BE21" s="69">
        <v>11</v>
      </c>
      <c r="BF21" s="67">
        <v>3290</v>
      </c>
      <c r="BG21" s="67">
        <v>0.32400000000000001</v>
      </c>
      <c r="BH21" s="67">
        <v>0.46899999999999997</v>
      </c>
      <c r="BJ21" s="69">
        <v>11</v>
      </c>
      <c r="BK21" s="67">
        <v>3433</v>
      </c>
      <c r="BL21" s="67">
        <v>0.33800000000000002</v>
      </c>
      <c r="BM21" s="67">
        <v>0.48899999999999999</v>
      </c>
      <c r="BO21" s="69">
        <v>11</v>
      </c>
      <c r="BP21" s="67">
        <v>3449</v>
      </c>
      <c r="BQ21" s="67">
        <v>0.29099999999999998</v>
      </c>
      <c r="BR21" s="67">
        <v>0.40200000000000002</v>
      </c>
      <c r="BT21" s="69">
        <v>11</v>
      </c>
      <c r="BU21" s="67">
        <v>4029</v>
      </c>
      <c r="BV21" s="67">
        <v>0.34</v>
      </c>
      <c r="BW21" s="67">
        <v>0.47899999999999998</v>
      </c>
      <c r="BY21" s="69">
        <v>11</v>
      </c>
      <c r="BZ21" s="67">
        <v>4192</v>
      </c>
      <c r="CA21" s="67">
        <v>0.29099999999999998</v>
      </c>
      <c r="CB21" s="67">
        <v>0.39200000000000002</v>
      </c>
      <c r="CC21" s="361"/>
      <c r="CD21" s="69">
        <v>11</v>
      </c>
      <c r="CE21" s="67">
        <v>5642</v>
      </c>
      <c r="CF21" s="67">
        <v>0.39200000000000002</v>
      </c>
      <c r="CG21" s="67">
        <v>0.55000000000000004</v>
      </c>
      <c r="CI21" s="69">
        <v>11</v>
      </c>
      <c r="CJ21" s="67">
        <v>5932</v>
      </c>
      <c r="CK21" s="67">
        <v>0.35299999999999998</v>
      </c>
      <c r="CL21" s="67">
        <v>0.48399999999999999</v>
      </c>
      <c r="CN21" s="69">
        <v>11</v>
      </c>
      <c r="CO21" s="67">
        <v>6114</v>
      </c>
      <c r="CP21" s="67">
        <v>0.36399999999999999</v>
      </c>
      <c r="CQ21" s="67">
        <v>0.504</v>
      </c>
      <c r="CS21" s="69">
        <v>11</v>
      </c>
      <c r="CT21" s="67">
        <v>6647</v>
      </c>
      <c r="CU21" s="67">
        <v>0.39600000000000002</v>
      </c>
      <c r="CV21" s="67">
        <v>0.56599999999999995</v>
      </c>
      <c r="CX21" s="69">
        <v>11</v>
      </c>
      <c r="CY21" s="67">
        <v>6854</v>
      </c>
      <c r="CZ21" s="67">
        <v>0.36199999999999999</v>
      </c>
      <c r="DA21" s="67">
        <v>0.51300000000000001</v>
      </c>
    </row>
    <row r="22" spans="2:105" ht="15.6" x14ac:dyDescent="0.3">
      <c r="B22" s="69">
        <v>12.5</v>
      </c>
      <c r="C22" s="67">
        <v>2021</v>
      </c>
      <c r="D22" s="67">
        <v>0.26600000000000001</v>
      </c>
      <c r="E22" s="67">
        <v>0.35899999999999999</v>
      </c>
      <c r="G22" s="69">
        <v>11.5</v>
      </c>
      <c r="H22" s="67">
        <v>1799</v>
      </c>
      <c r="I22" s="67">
        <v>0.246</v>
      </c>
      <c r="J22" s="67">
        <v>0.33200000000000002</v>
      </c>
      <c r="L22" s="69">
        <v>11.5</v>
      </c>
      <c r="M22" s="67">
        <v>1834</v>
      </c>
      <c r="N22" s="67">
        <v>0.251</v>
      </c>
      <c r="O22" s="67">
        <v>0.34300000000000003</v>
      </c>
      <c r="Q22" s="69">
        <v>11.5</v>
      </c>
      <c r="R22" s="67">
        <v>3046</v>
      </c>
      <c r="S22" s="67">
        <v>0.33200000000000002</v>
      </c>
      <c r="T22" s="67">
        <v>0.48</v>
      </c>
      <c r="V22" s="69">
        <v>11.5</v>
      </c>
      <c r="W22" s="67">
        <v>3050</v>
      </c>
      <c r="X22" s="67">
        <v>0.33200000000000002</v>
      </c>
      <c r="Y22" s="67">
        <v>0.47599999999999998</v>
      </c>
      <c r="Z22" s="57"/>
      <c r="AA22" s="69">
        <v>11.5</v>
      </c>
      <c r="AB22" s="67">
        <v>3201</v>
      </c>
      <c r="AC22" s="67">
        <v>0.34899999999999998</v>
      </c>
      <c r="AD22" s="67">
        <v>0.51400000000000001</v>
      </c>
      <c r="AF22" s="69">
        <v>11.5</v>
      </c>
      <c r="AG22" s="67">
        <v>3388</v>
      </c>
      <c r="AH22" s="67">
        <v>0.36899999999999999</v>
      </c>
      <c r="AI22" s="67">
        <v>0.54600000000000004</v>
      </c>
      <c r="AK22" s="69">
        <v>11.5</v>
      </c>
      <c r="AL22" s="67">
        <v>3281</v>
      </c>
      <c r="AM22" s="67">
        <v>0.32800000000000001</v>
      </c>
      <c r="AN22" s="67">
        <v>0.47299999999999998</v>
      </c>
      <c r="AO22" s="272"/>
      <c r="AP22" s="69">
        <v>11.5</v>
      </c>
      <c r="AQ22" s="67">
        <v>3435</v>
      </c>
      <c r="AR22" s="67">
        <v>0.34300000000000003</v>
      </c>
      <c r="AS22" s="67">
        <v>0.49399999999999999</v>
      </c>
      <c r="AT22" s="272"/>
      <c r="AU22" s="69">
        <v>11.5</v>
      </c>
      <c r="AV22" s="67">
        <v>3543</v>
      </c>
      <c r="AW22" s="67">
        <v>0.35399999999999998</v>
      </c>
      <c r="AX22" s="67">
        <v>0.51300000000000001</v>
      </c>
      <c r="AZ22" s="69">
        <v>11.5</v>
      </c>
      <c r="BA22" s="67">
        <v>3000</v>
      </c>
      <c r="BB22" s="67">
        <v>0.25800000000000001</v>
      </c>
      <c r="BC22" s="67">
        <v>0.35299999999999998</v>
      </c>
      <c r="BD22" s="57"/>
      <c r="BE22" s="69">
        <v>11.5</v>
      </c>
      <c r="BF22" s="67">
        <v>3299</v>
      </c>
      <c r="BG22" s="67">
        <v>0.28399999999999997</v>
      </c>
      <c r="BH22" s="67">
        <v>0.39600000000000002</v>
      </c>
      <c r="BJ22" s="69">
        <v>11.5</v>
      </c>
      <c r="BK22" s="67">
        <v>3448</v>
      </c>
      <c r="BL22" s="67">
        <v>0.29699999999999999</v>
      </c>
      <c r="BM22" s="67">
        <v>0.41499999999999998</v>
      </c>
      <c r="BO22" s="69">
        <v>11.5</v>
      </c>
      <c r="BP22" s="67">
        <v>3450</v>
      </c>
      <c r="BQ22" s="67">
        <v>0.255</v>
      </c>
      <c r="BR22" s="67">
        <v>0.34300000000000003</v>
      </c>
      <c r="BT22" s="69">
        <v>11.5</v>
      </c>
      <c r="BU22" s="67">
        <v>4140</v>
      </c>
      <c r="BV22" s="67">
        <v>0.30599999999999999</v>
      </c>
      <c r="BW22" s="67">
        <v>0.42</v>
      </c>
      <c r="BY22" s="69">
        <v>11.5</v>
      </c>
      <c r="BZ22" s="67">
        <v>4199</v>
      </c>
      <c r="CA22" s="67">
        <v>0.255</v>
      </c>
      <c r="CB22" s="67">
        <v>0.33600000000000002</v>
      </c>
      <c r="CC22" s="361"/>
      <c r="CD22" s="69">
        <v>11.5</v>
      </c>
      <c r="CE22" s="67">
        <v>5867</v>
      </c>
      <c r="CF22" s="67">
        <v>0.35599999999999998</v>
      </c>
      <c r="CG22" s="67">
        <v>0.48199999999999998</v>
      </c>
      <c r="CI22" s="69">
        <v>11.5</v>
      </c>
      <c r="CJ22" s="67">
        <v>5983</v>
      </c>
      <c r="CK22" s="67">
        <v>0.312</v>
      </c>
      <c r="CL22" s="67">
        <v>0.41299999999999998</v>
      </c>
      <c r="CN22" s="69">
        <v>11.5</v>
      </c>
      <c r="CO22" s="67">
        <v>6176</v>
      </c>
      <c r="CP22" s="67">
        <v>0.32200000000000001</v>
      </c>
      <c r="CQ22" s="67">
        <v>0.43</v>
      </c>
      <c r="CS22" s="69">
        <v>11.5</v>
      </c>
      <c r="CT22" s="67">
        <v>7015</v>
      </c>
      <c r="CU22" s="67">
        <v>0.36499999999999999</v>
      </c>
      <c r="CV22" s="67">
        <v>0.50800000000000001</v>
      </c>
      <c r="CX22" s="69">
        <v>11.5</v>
      </c>
      <c r="CY22" s="67">
        <v>7078</v>
      </c>
      <c r="CZ22" s="67">
        <v>0.32700000000000001</v>
      </c>
      <c r="DA22" s="67">
        <v>0.45100000000000001</v>
      </c>
    </row>
    <row r="23" spans="2:105" ht="15.6" x14ac:dyDescent="0.3">
      <c r="B23" s="69">
        <v>13</v>
      </c>
      <c r="C23" s="67">
        <v>2027</v>
      </c>
      <c r="D23" s="67">
        <v>0.23699999999999999</v>
      </c>
      <c r="E23" s="67">
        <v>0.314</v>
      </c>
      <c r="G23" s="69">
        <v>12</v>
      </c>
      <c r="H23" s="67">
        <v>1800</v>
      </c>
      <c r="I23" s="67">
        <v>0.217</v>
      </c>
      <c r="J23" s="67">
        <v>0.28699999999999998</v>
      </c>
      <c r="L23" s="69">
        <v>12</v>
      </c>
      <c r="M23" s="67">
        <v>1835</v>
      </c>
      <c r="N23" s="67">
        <v>0.221</v>
      </c>
      <c r="O23" s="67">
        <v>0.29699999999999999</v>
      </c>
      <c r="Q23" s="69">
        <v>12</v>
      </c>
      <c r="R23" s="67">
        <v>3065</v>
      </c>
      <c r="S23" s="67">
        <v>0.29399999999999998</v>
      </c>
      <c r="T23" s="67">
        <v>0.40899999999999997</v>
      </c>
      <c r="V23" s="69">
        <v>12</v>
      </c>
      <c r="W23" s="67">
        <v>3067</v>
      </c>
      <c r="X23" s="67">
        <v>0.29399999999999998</v>
      </c>
      <c r="Y23" s="67">
        <v>0.40600000000000003</v>
      </c>
      <c r="Z23" s="57"/>
      <c r="AA23" s="69">
        <v>12</v>
      </c>
      <c r="AB23" s="67">
        <v>3266</v>
      </c>
      <c r="AC23" s="67">
        <v>0.313</v>
      </c>
      <c r="AD23" s="67">
        <v>0.44500000000000001</v>
      </c>
      <c r="AF23" s="69">
        <v>12</v>
      </c>
      <c r="AG23" s="67">
        <v>3436</v>
      </c>
      <c r="AH23" s="67">
        <v>0.33</v>
      </c>
      <c r="AI23" s="67">
        <v>0.46899999999999997</v>
      </c>
      <c r="AK23" s="69">
        <v>12</v>
      </c>
      <c r="AL23" s="67">
        <v>3297</v>
      </c>
      <c r="AM23" s="67">
        <v>0.28999999999999998</v>
      </c>
      <c r="AN23" s="67">
        <v>0.40200000000000002</v>
      </c>
      <c r="AO23" s="272"/>
      <c r="AP23" s="69">
        <v>12</v>
      </c>
      <c r="AQ23" s="67">
        <v>3448</v>
      </c>
      <c r="AR23" s="67">
        <v>0.30299999999999999</v>
      </c>
      <c r="AS23" s="67">
        <v>0.42099999999999999</v>
      </c>
      <c r="AT23" s="272"/>
      <c r="AU23" s="69">
        <v>12</v>
      </c>
      <c r="AV23" s="67">
        <v>3589</v>
      </c>
      <c r="AW23" s="67">
        <v>0.315</v>
      </c>
      <c r="AX23" s="67">
        <v>0.442</v>
      </c>
      <c r="AZ23" s="69">
        <v>12</v>
      </c>
      <c r="BA23" s="67">
        <v>3000</v>
      </c>
      <c r="BB23" s="67">
        <v>0.22700000000000001</v>
      </c>
      <c r="BC23" s="67">
        <v>0.30499999999999999</v>
      </c>
      <c r="BD23" s="57"/>
      <c r="BE23" s="69">
        <v>12</v>
      </c>
      <c r="BF23" s="67">
        <v>3300</v>
      </c>
      <c r="BG23" s="67">
        <v>0.25</v>
      </c>
      <c r="BH23" s="67">
        <v>0.34</v>
      </c>
      <c r="BJ23" s="69">
        <v>12</v>
      </c>
      <c r="BK23" s="67">
        <v>3450</v>
      </c>
      <c r="BL23" s="67">
        <v>0.26100000000000001</v>
      </c>
      <c r="BM23" s="67">
        <v>0.35599999999999998</v>
      </c>
      <c r="BO23" s="69">
        <v>12</v>
      </c>
      <c r="BP23" s="67">
        <v>3450</v>
      </c>
      <c r="BQ23" s="67">
        <v>0.224</v>
      </c>
      <c r="BR23" s="67">
        <v>0.29699999999999999</v>
      </c>
      <c r="BT23" s="69">
        <v>12</v>
      </c>
      <c r="BU23" s="67">
        <v>4185</v>
      </c>
      <c r="BV23" s="67">
        <v>0.27200000000000002</v>
      </c>
      <c r="BW23" s="67">
        <v>0.36499999999999999</v>
      </c>
      <c r="BY23" s="69">
        <v>12</v>
      </c>
      <c r="BZ23" s="67">
        <v>4200</v>
      </c>
      <c r="CA23" s="67">
        <v>0.22500000000000001</v>
      </c>
      <c r="CB23" s="67">
        <v>0.29099999999999998</v>
      </c>
      <c r="CC23" s="361"/>
      <c r="CD23" s="69">
        <v>12</v>
      </c>
      <c r="CE23" s="67">
        <v>5956</v>
      </c>
      <c r="CF23" s="67">
        <v>0.318</v>
      </c>
      <c r="CG23" s="67">
        <v>0.41699999999999998</v>
      </c>
      <c r="CI23" s="69">
        <v>12</v>
      </c>
      <c r="CJ23" s="67">
        <v>5998</v>
      </c>
      <c r="CK23" s="67">
        <v>0.27500000000000002</v>
      </c>
      <c r="CL23" s="67">
        <v>0.35599999999999998</v>
      </c>
      <c r="CN23" s="69">
        <v>12</v>
      </c>
      <c r="CO23" s="67">
        <v>6197</v>
      </c>
      <c r="CP23" s="67">
        <v>0.28399999999999997</v>
      </c>
      <c r="CQ23" s="67">
        <v>0.37</v>
      </c>
      <c r="CS23" s="69">
        <v>12</v>
      </c>
      <c r="CT23" s="67">
        <v>7158</v>
      </c>
      <c r="CU23" s="67">
        <v>0.32800000000000001</v>
      </c>
      <c r="CV23" s="67">
        <v>0.44400000000000001</v>
      </c>
      <c r="CX23" s="69">
        <v>12</v>
      </c>
      <c r="CY23" s="67">
        <v>7160</v>
      </c>
      <c r="CZ23" s="67">
        <v>0.29099999999999998</v>
      </c>
      <c r="DA23" s="67">
        <v>0.39200000000000002</v>
      </c>
    </row>
    <row r="24" spans="2:105" ht="15.6" x14ac:dyDescent="0.3">
      <c r="B24" s="69">
        <v>13.5</v>
      </c>
      <c r="C24" s="67">
        <v>2029</v>
      </c>
      <c r="D24" s="67">
        <v>0.21199999999999999</v>
      </c>
      <c r="E24" s="67">
        <v>0.27700000000000002</v>
      </c>
      <c r="G24" s="69">
        <v>13</v>
      </c>
      <c r="H24" s="67">
        <v>1800</v>
      </c>
      <c r="I24" s="67">
        <v>0.17</v>
      </c>
      <c r="J24" s="67">
        <v>0.221</v>
      </c>
      <c r="L24" s="69">
        <v>12.5</v>
      </c>
      <c r="M24" s="67">
        <v>1835</v>
      </c>
      <c r="N24" s="67">
        <v>0.19500000000000001</v>
      </c>
      <c r="O24" s="67">
        <v>0.25900000000000001</v>
      </c>
      <c r="Q24" s="69">
        <v>12.5</v>
      </c>
      <c r="R24" s="67">
        <v>3073</v>
      </c>
      <c r="S24" s="67">
        <v>0.26100000000000001</v>
      </c>
      <c r="T24" s="67">
        <v>0.35299999999999998</v>
      </c>
      <c r="V24" s="69">
        <v>12.5</v>
      </c>
      <c r="W24" s="67">
        <v>3074</v>
      </c>
      <c r="X24" s="67">
        <v>0.26100000000000001</v>
      </c>
      <c r="Y24" s="67">
        <v>0.35099999999999998</v>
      </c>
      <c r="Z24" s="57"/>
      <c r="AA24" s="69">
        <v>12.5</v>
      </c>
      <c r="AB24" s="67">
        <v>3291</v>
      </c>
      <c r="AC24" s="67">
        <v>0.27900000000000003</v>
      </c>
      <c r="AD24" s="67">
        <v>0.38500000000000001</v>
      </c>
      <c r="AF24" s="69">
        <v>12.5</v>
      </c>
      <c r="AG24" s="67">
        <v>3448</v>
      </c>
      <c r="AH24" s="67">
        <v>0.29299999999999998</v>
      </c>
      <c r="AI24" s="67">
        <v>0.40300000000000002</v>
      </c>
      <c r="AK24" s="69">
        <v>12.5</v>
      </c>
      <c r="AL24" s="67">
        <v>3300</v>
      </c>
      <c r="AM24" s="67">
        <v>0.25700000000000001</v>
      </c>
      <c r="AN24" s="67">
        <v>0.34599999999999997</v>
      </c>
      <c r="AO24" s="272"/>
      <c r="AP24" s="69">
        <v>12.5</v>
      </c>
      <c r="AQ24" s="67">
        <v>3450</v>
      </c>
      <c r="AR24" s="67">
        <v>0.26800000000000002</v>
      </c>
      <c r="AS24" s="67">
        <v>0.36199999999999999</v>
      </c>
      <c r="AT24" s="272"/>
      <c r="AU24" s="69">
        <v>12.5</v>
      </c>
      <c r="AV24" s="67">
        <v>3599</v>
      </c>
      <c r="AW24" s="67">
        <v>0.28000000000000003</v>
      </c>
      <c r="AX24" s="67">
        <v>0.38100000000000001</v>
      </c>
      <c r="AZ24" s="69">
        <v>12.5</v>
      </c>
      <c r="BA24" s="67">
        <v>3000</v>
      </c>
      <c r="BB24" s="67">
        <v>0.20100000000000001</v>
      </c>
      <c r="BC24" s="67">
        <v>0.26700000000000002</v>
      </c>
      <c r="BD24" s="57"/>
      <c r="BE24" s="69">
        <v>12.5</v>
      </c>
      <c r="BF24" s="67">
        <v>3300</v>
      </c>
      <c r="BG24" s="67">
        <v>0.221</v>
      </c>
      <c r="BH24" s="67">
        <v>0.29599999999999999</v>
      </c>
      <c r="BJ24" s="69">
        <v>12.5</v>
      </c>
      <c r="BK24" s="67">
        <v>3450</v>
      </c>
      <c r="BL24" s="67">
        <v>0.23100000000000001</v>
      </c>
      <c r="BM24" s="67">
        <v>0.309</v>
      </c>
      <c r="BO24" s="69">
        <v>12.5</v>
      </c>
      <c r="BP24" s="67">
        <v>3450</v>
      </c>
      <c r="BQ24" s="67">
        <v>0.19900000000000001</v>
      </c>
      <c r="BR24" s="67">
        <v>0.26</v>
      </c>
      <c r="BT24" s="69">
        <v>12.5</v>
      </c>
      <c r="BU24" s="67">
        <v>4197</v>
      </c>
      <c r="BV24" s="67">
        <v>0.24199999999999999</v>
      </c>
      <c r="BW24" s="67">
        <v>0.318</v>
      </c>
      <c r="BY24" s="69">
        <v>12.5</v>
      </c>
      <c r="BZ24" s="67">
        <v>4200</v>
      </c>
      <c r="CA24" s="67">
        <v>0.19900000000000001</v>
      </c>
      <c r="CB24" s="67">
        <v>0.255</v>
      </c>
      <c r="CC24" s="361"/>
      <c r="CD24" s="69">
        <v>12.5</v>
      </c>
      <c r="CE24" s="67">
        <v>5988</v>
      </c>
      <c r="CF24" s="67">
        <v>0.28299999999999997</v>
      </c>
      <c r="CG24" s="67">
        <v>0.36199999999999999</v>
      </c>
      <c r="CI24" s="69">
        <v>12.5</v>
      </c>
      <c r="CJ24" s="67">
        <v>6000</v>
      </c>
      <c r="CK24" s="67">
        <v>0.24299999999999999</v>
      </c>
      <c r="CL24" s="67">
        <v>0.31</v>
      </c>
      <c r="CN24" s="69">
        <v>12.5</v>
      </c>
      <c r="CO24" s="67">
        <v>6200</v>
      </c>
      <c r="CP24" s="67">
        <v>0.251</v>
      </c>
      <c r="CQ24" s="67">
        <v>0.32200000000000001</v>
      </c>
      <c r="CS24" s="69">
        <v>12.5</v>
      </c>
      <c r="CT24" s="67">
        <v>7189</v>
      </c>
      <c r="CU24" s="67">
        <v>0.29199999999999998</v>
      </c>
      <c r="CV24" s="67">
        <v>0.38400000000000001</v>
      </c>
      <c r="CX24" s="69">
        <v>12.5</v>
      </c>
      <c r="CY24" s="67">
        <v>7195</v>
      </c>
      <c r="CZ24" s="67">
        <v>0.25900000000000001</v>
      </c>
      <c r="DA24" s="67">
        <v>0.34100000000000003</v>
      </c>
    </row>
    <row r="25" spans="2:105" ht="15.6" x14ac:dyDescent="0.3">
      <c r="B25" s="69">
        <v>14</v>
      </c>
      <c r="C25" s="67">
        <v>2030</v>
      </c>
      <c r="D25" s="67">
        <v>0.19</v>
      </c>
      <c r="E25" s="67">
        <v>0.246</v>
      </c>
      <c r="G25" s="69">
        <v>14</v>
      </c>
      <c r="H25" s="67">
        <v>1800</v>
      </c>
      <c r="I25" s="67">
        <v>0.13600000000000001</v>
      </c>
      <c r="J25" s="67">
        <v>0.17599999999999999</v>
      </c>
      <c r="L25" s="69">
        <v>13</v>
      </c>
      <c r="M25" s="67">
        <v>1835</v>
      </c>
      <c r="N25" s="67">
        <v>0.17399999999999999</v>
      </c>
      <c r="O25" s="67">
        <v>0.22800000000000001</v>
      </c>
      <c r="Q25" s="69">
        <v>13</v>
      </c>
      <c r="R25" s="67">
        <v>3075</v>
      </c>
      <c r="S25" s="67">
        <v>0.23200000000000001</v>
      </c>
      <c r="T25" s="67">
        <v>0.308</v>
      </c>
      <c r="V25" s="69">
        <v>13</v>
      </c>
      <c r="W25" s="67">
        <v>3075</v>
      </c>
      <c r="X25" s="67">
        <v>0.23200000000000001</v>
      </c>
      <c r="Y25" s="67">
        <v>0.307</v>
      </c>
      <c r="Z25" s="57"/>
      <c r="AA25" s="69">
        <v>13</v>
      </c>
      <c r="AB25" s="67">
        <v>3298</v>
      </c>
      <c r="AC25" s="67">
        <v>0.249</v>
      </c>
      <c r="AD25" s="67">
        <v>0.33500000000000002</v>
      </c>
      <c r="AF25" s="69">
        <v>13</v>
      </c>
      <c r="AG25" s="67">
        <v>3450</v>
      </c>
      <c r="AH25" s="67">
        <v>0.26</v>
      </c>
      <c r="AI25" s="67">
        <v>0.35099999999999998</v>
      </c>
      <c r="AK25" s="69">
        <v>13</v>
      </c>
      <c r="AL25" s="67">
        <v>3300</v>
      </c>
      <c r="AM25" s="67">
        <v>0.22800000000000001</v>
      </c>
      <c r="AN25" s="67">
        <v>0.30199999999999999</v>
      </c>
      <c r="AO25" s="272"/>
      <c r="AP25" s="69">
        <v>13</v>
      </c>
      <c r="AQ25" s="67">
        <v>3450</v>
      </c>
      <c r="AR25" s="67">
        <v>0.23799999999999999</v>
      </c>
      <c r="AS25" s="67">
        <v>0.316</v>
      </c>
      <c r="AT25" s="272"/>
      <c r="AU25" s="69">
        <v>13</v>
      </c>
      <c r="AV25" s="67">
        <v>3600</v>
      </c>
      <c r="AW25" s="67">
        <v>0.249</v>
      </c>
      <c r="AX25" s="67">
        <v>0.33200000000000002</v>
      </c>
      <c r="AZ25" s="69">
        <v>13</v>
      </c>
      <c r="BA25" s="67">
        <v>3000</v>
      </c>
      <c r="BB25" s="67">
        <v>0.17899999999999999</v>
      </c>
      <c r="BC25" s="67">
        <v>0.23499999999999999</v>
      </c>
      <c r="BD25" s="57"/>
      <c r="BE25" s="69">
        <v>13</v>
      </c>
      <c r="BF25" s="67">
        <v>3300</v>
      </c>
      <c r="BG25" s="67">
        <v>0.19700000000000001</v>
      </c>
      <c r="BH25" s="67">
        <v>0.26</v>
      </c>
      <c r="BJ25" s="69">
        <v>13</v>
      </c>
      <c r="BK25" s="67">
        <v>3450</v>
      </c>
      <c r="BL25" s="67">
        <v>0.20599999999999999</v>
      </c>
      <c r="BM25" s="67">
        <v>0.27100000000000002</v>
      </c>
      <c r="BO25" s="69">
        <v>13</v>
      </c>
      <c r="BP25" s="67">
        <v>3450</v>
      </c>
      <c r="BQ25" s="67">
        <v>0.17599999999999999</v>
      </c>
      <c r="BR25" s="67">
        <v>0.22900000000000001</v>
      </c>
      <c r="BT25" s="69">
        <v>13</v>
      </c>
      <c r="BU25" s="67">
        <v>4199</v>
      </c>
      <c r="BV25" s="67">
        <v>0.215</v>
      </c>
      <c r="BW25" s="67">
        <v>0.27900000000000003</v>
      </c>
      <c r="BY25" s="69">
        <v>13</v>
      </c>
      <c r="BZ25" s="67">
        <v>4200</v>
      </c>
      <c r="CA25" s="67">
        <v>0.17699999999999999</v>
      </c>
      <c r="CB25" s="67">
        <v>0.22500000000000001</v>
      </c>
      <c r="CC25" s="361"/>
      <c r="CD25" s="69">
        <v>13</v>
      </c>
      <c r="CE25" s="67">
        <v>5998</v>
      </c>
      <c r="CF25" s="67">
        <v>0.252</v>
      </c>
      <c r="CG25" s="67">
        <v>0.316</v>
      </c>
      <c r="CI25" s="69">
        <v>13</v>
      </c>
      <c r="CJ25" s="67">
        <v>6000</v>
      </c>
      <c r="CK25" s="67">
        <v>0.216</v>
      </c>
      <c r="CL25" s="67">
        <v>0.27300000000000002</v>
      </c>
      <c r="CN25" s="69">
        <v>13</v>
      </c>
      <c r="CO25" s="67">
        <v>6200</v>
      </c>
      <c r="CP25" s="67">
        <v>0.224</v>
      </c>
      <c r="CQ25" s="67">
        <v>0.28299999999999997</v>
      </c>
      <c r="CS25" s="69">
        <v>13</v>
      </c>
      <c r="CT25" s="67">
        <v>7198</v>
      </c>
      <c r="CU25" s="67">
        <v>0.26</v>
      </c>
      <c r="CV25" s="67">
        <v>0.33600000000000002</v>
      </c>
      <c r="CX25" s="69">
        <v>13</v>
      </c>
      <c r="CY25" s="67">
        <v>7200</v>
      </c>
      <c r="CZ25" s="67">
        <v>0.23</v>
      </c>
      <c r="DA25" s="67">
        <v>0.29899999999999999</v>
      </c>
    </row>
    <row r="26" spans="2:105" ht="15.6" x14ac:dyDescent="0.3">
      <c r="B26" s="69">
        <v>14.5</v>
      </c>
      <c r="C26" s="67">
        <v>2030</v>
      </c>
      <c r="D26" s="67">
        <v>0.17100000000000001</v>
      </c>
      <c r="E26" s="67">
        <v>0.219</v>
      </c>
      <c r="G26" s="69">
        <v>15</v>
      </c>
      <c r="H26" s="67">
        <v>1800</v>
      </c>
      <c r="I26" s="67">
        <v>0.111</v>
      </c>
      <c r="J26" s="67">
        <v>0.14199999999999999</v>
      </c>
      <c r="L26" s="69">
        <v>13.5</v>
      </c>
      <c r="M26" s="67">
        <v>1835</v>
      </c>
      <c r="N26" s="67">
        <v>0.155</v>
      </c>
      <c r="O26" s="67">
        <v>0.20300000000000001</v>
      </c>
      <c r="Q26" s="69">
        <v>13.5</v>
      </c>
      <c r="R26" s="67">
        <v>3075</v>
      </c>
      <c r="S26" s="67">
        <v>0.20699999999999999</v>
      </c>
      <c r="T26" s="67">
        <v>0.27200000000000002</v>
      </c>
      <c r="V26" s="69">
        <v>13.5</v>
      </c>
      <c r="W26" s="67">
        <v>3075</v>
      </c>
      <c r="X26" s="67">
        <v>0.20699999999999999</v>
      </c>
      <c r="Y26" s="67">
        <v>0.27100000000000002</v>
      </c>
      <c r="Z26" s="57"/>
      <c r="AA26" s="69">
        <v>13.5</v>
      </c>
      <c r="AB26" s="67">
        <v>3299</v>
      </c>
      <c r="AC26" s="67">
        <v>0.222</v>
      </c>
      <c r="AD26" s="67">
        <v>0.29599999999999999</v>
      </c>
      <c r="AF26" s="69">
        <v>13.5</v>
      </c>
      <c r="AG26" s="67">
        <v>3450</v>
      </c>
      <c r="AH26" s="67">
        <v>0.23200000000000001</v>
      </c>
      <c r="AI26" s="67">
        <v>0.31</v>
      </c>
      <c r="AK26" s="69">
        <v>13.5</v>
      </c>
      <c r="AL26" s="67">
        <v>3300</v>
      </c>
      <c r="AM26" s="67">
        <v>0.20399999999999999</v>
      </c>
      <c r="AN26" s="67">
        <v>0.26700000000000002</v>
      </c>
      <c r="AO26" s="272"/>
      <c r="AP26" s="69">
        <v>13.5</v>
      </c>
      <c r="AQ26" s="67">
        <v>3450</v>
      </c>
      <c r="AR26" s="67">
        <v>0.21299999999999999</v>
      </c>
      <c r="AS26" s="67">
        <v>0.28100000000000003</v>
      </c>
      <c r="AT26" s="272"/>
      <c r="AU26" s="69">
        <v>13.5</v>
      </c>
      <c r="AV26" s="67">
        <v>3600</v>
      </c>
      <c r="AW26" s="67">
        <v>0.222</v>
      </c>
      <c r="AX26" s="67">
        <v>0.29399999999999998</v>
      </c>
      <c r="AZ26" s="69">
        <v>13.5</v>
      </c>
      <c r="BA26" s="67">
        <v>3000</v>
      </c>
      <c r="BB26" s="67">
        <v>0.16</v>
      </c>
      <c r="BC26" s="67">
        <v>0.21</v>
      </c>
      <c r="BD26" s="57"/>
      <c r="BE26" s="69">
        <v>13.5</v>
      </c>
      <c r="BF26" s="67">
        <v>3300</v>
      </c>
      <c r="BG26" s="67">
        <v>0.17599999999999999</v>
      </c>
      <c r="BH26" s="67">
        <v>0.23200000000000001</v>
      </c>
      <c r="BJ26" s="69">
        <v>13.5</v>
      </c>
      <c r="BK26" s="67">
        <v>3450</v>
      </c>
      <c r="BL26" s="67">
        <v>0.184</v>
      </c>
      <c r="BM26" s="67">
        <v>0.24199999999999999</v>
      </c>
      <c r="BO26" s="69">
        <v>13.5</v>
      </c>
      <c r="BP26" s="67">
        <v>3450</v>
      </c>
      <c r="BQ26" s="67">
        <v>0.158</v>
      </c>
      <c r="BR26" s="67">
        <v>0.20499999999999999</v>
      </c>
      <c r="BT26" s="69">
        <v>13.5</v>
      </c>
      <c r="BU26" s="67">
        <v>4200</v>
      </c>
      <c r="BV26" s="67">
        <v>0.192</v>
      </c>
      <c r="BW26" s="67">
        <v>0.248</v>
      </c>
      <c r="BY26" s="69">
        <v>13.5</v>
      </c>
      <c r="BZ26" s="67">
        <v>4200</v>
      </c>
      <c r="CA26" s="67">
        <v>0.158</v>
      </c>
      <c r="CB26" s="67">
        <v>0.2</v>
      </c>
      <c r="CC26" s="361"/>
      <c r="CD26" s="69">
        <v>13.5</v>
      </c>
      <c r="CE26" s="67">
        <v>6000</v>
      </c>
      <c r="CF26" s="67">
        <v>0.22500000000000001</v>
      </c>
      <c r="CG26" s="67">
        <v>0.27900000000000003</v>
      </c>
      <c r="CI26" s="69">
        <v>13.5</v>
      </c>
      <c r="CJ26" s="67">
        <v>6000</v>
      </c>
      <c r="CK26" s="67">
        <v>0.193</v>
      </c>
      <c r="CL26" s="67">
        <v>0.24199999999999999</v>
      </c>
      <c r="CN26" s="69">
        <v>13.5</v>
      </c>
      <c r="CO26" s="67">
        <v>6200</v>
      </c>
      <c r="CP26" s="67">
        <v>0.2</v>
      </c>
      <c r="CQ26" s="67">
        <v>0.25</v>
      </c>
      <c r="CS26" s="69">
        <v>13.5</v>
      </c>
      <c r="CT26" s="67">
        <v>7200</v>
      </c>
      <c r="CU26" s="67">
        <v>0.23200000000000001</v>
      </c>
      <c r="CV26" s="67">
        <v>0.29599999999999999</v>
      </c>
      <c r="CX26" s="69">
        <v>13.5</v>
      </c>
      <c r="CY26" s="67">
        <v>7200</v>
      </c>
      <c r="CZ26" s="67">
        <v>0.20599999999999999</v>
      </c>
      <c r="DA26" s="67">
        <v>0.26400000000000001</v>
      </c>
    </row>
    <row r="27" spans="2:105" ht="15.6" x14ac:dyDescent="0.3">
      <c r="B27" s="69">
        <v>15</v>
      </c>
      <c r="C27" s="67">
        <v>2030</v>
      </c>
      <c r="D27" s="67">
        <v>0.154</v>
      </c>
      <c r="E27" s="67">
        <v>0.19700000000000001</v>
      </c>
      <c r="G27" s="69">
        <v>16</v>
      </c>
      <c r="H27" s="67">
        <v>1800</v>
      </c>
      <c r="I27" s="67">
        <v>9.0999999999999998E-2</v>
      </c>
      <c r="J27" s="67">
        <v>0.11700000000000001</v>
      </c>
      <c r="L27" s="69">
        <v>14</v>
      </c>
      <c r="M27" s="67">
        <v>1835</v>
      </c>
      <c r="N27" s="67">
        <v>0.13900000000000001</v>
      </c>
      <c r="O27" s="67">
        <v>0.18099999999999999</v>
      </c>
      <c r="Q27" s="69">
        <v>14</v>
      </c>
      <c r="R27" s="67">
        <v>3075</v>
      </c>
      <c r="S27" s="67">
        <v>0.186</v>
      </c>
      <c r="T27" s="67">
        <v>0.24099999999999999</v>
      </c>
      <c r="V27" s="69">
        <v>14</v>
      </c>
      <c r="W27" s="67">
        <v>3075</v>
      </c>
      <c r="X27" s="67">
        <v>0.186</v>
      </c>
      <c r="Y27" s="67">
        <v>0.24</v>
      </c>
      <c r="Z27" s="57"/>
      <c r="AA27" s="69">
        <v>14</v>
      </c>
      <c r="AB27" s="67">
        <v>3300</v>
      </c>
      <c r="AC27" s="67">
        <v>0.19900000000000001</v>
      </c>
      <c r="AD27" s="67">
        <v>0.26300000000000001</v>
      </c>
      <c r="AF27" s="69">
        <v>14</v>
      </c>
      <c r="AG27" s="67">
        <v>3450</v>
      </c>
      <c r="AH27" s="67">
        <v>0.20799999999999999</v>
      </c>
      <c r="AI27" s="67">
        <v>0.27500000000000002</v>
      </c>
      <c r="AK27" s="69">
        <v>14</v>
      </c>
      <c r="AL27" s="67">
        <v>3300</v>
      </c>
      <c r="AM27" s="67">
        <v>0.183</v>
      </c>
      <c r="AN27" s="67">
        <v>0.23699999999999999</v>
      </c>
      <c r="AO27" s="272"/>
      <c r="AP27" s="69">
        <v>14</v>
      </c>
      <c r="AQ27" s="67">
        <v>3450</v>
      </c>
      <c r="AR27" s="67">
        <v>0.191</v>
      </c>
      <c r="AS27" s="67">
        <v>0.249</v>
      </c>
      <c r="AT27" s="272"/>
      <c r="AU27" s="69">
        <v>14</v>
      </c>
      <c r="AV27" s="67">
        <v>3600</v>
      </c>
      <c r="AW27" s="67">
        <v>0.19900000000000001</v>
      </c>
      <c r="AX27" s="67">
        <v>0.26100000000000001</v>
      </c>
      <c r="AZ27" s="69">
        <v>14</v>
      </c>
      <c r="BA27" s="67">
        <v>3000</v>
      </c>
      <c r="BB27" s="67">
        <v>0.14299999999999999</v>
      </c>
      <c r="BC27" s="67">
        <v>0.188</v>
      </c>
      <c r="BD27" s="57"/>
      <c r="BE27" s="69">
        <v>14</v>
      </c>
      <c r="BF27" s="67">
        <v>3300</v>
      </c>
      <c r="BG27" s="67">
        <v>0.157</v>
      </c>
      <c r="BH27" s="67">
        <v>0.20699999999999999</v>
      </c>
      <c r="BJ27" s="69">
        <v>14</v>
      </c>
      <c r="BK27" s="67">
        <v>3450</v>
      </c>
      <c r="BL27" s="67">
        <v>0.16500000000000001</v>
      </c>
      <c r="BM27" s="67">
        <v>0.215</v>
      </c>
      <c r="BO27" s="69">
        <v>14</v>
      </c>
      <c r="BP27" s="67">
        <v>3450</v>
      </c>
      <c r="BQ27" s="67">
        <v>0.14099999999999999</v>
      </c>
      <c r="BR27" s="67">
        <v>0.183</v>
      </c>
      <c r="BT27" s="69">
        <v>14</v>
      </c>
      <c r="BU27" s="67">
        <v>4200</v>
      </c>
      <c r="BV27" s="67">
        <v>0.17199999999999999</v>
      </c>
      <c r="BW27" s="67">
        <v>0.22</v>
      </c>
      <c r="BY27" s="69">
        <v>14</v>
      </c>
      <c r="BZ27" s="67">
        <v>4200</v>
      </c>
      <c r="CA27" s="67">
        <v>0.14099999999999999</v>
      </c>
      <c r="CB27" s="67">
        <v>0.17899999999999999</v>
      </c>
      <c r="CC27" s="361"/>
      <c r="CD27" s="69">
        <v>14</v>
      </c>
      <c r="CE27" s="67">
        <v>6000</v>
      </c>
      <c r="CF27" s="67">
        <v>0.20200000000000001</v>
      </c>
      <c r="CG27" s="67">
        <v>0.247</v>
      </c>
      <c r="CI27" s="69">
        <v>14</v>
      </c>
      <c r="CJ27" s="67">
        <v>6000</v>
      </c>
      <c r="CK27" s="67">
        <v>0.17299999999999999</v>
      </c>
      <c r="CL27" s="67">
        <v>0.216</v>
      </c>
      <c r="CN27" s="69">
        <v>14</v>
      </c>
      <c r="CO27" s="67">
        <v>6200</v>
      </c>
      <c r="CP27" s="67">
        <v>0.17899999999999999</v>
      </c>
      <c r="CQ27" s="67">
        <v>0.223</v>
      </c>
      <c r="CS27" s="69">
        <v>14</v>
      </c>
      <c r="CT27" s="67">
        <v>7200</v>
      </c>
      <c r="CU27" s="67">
        <v>0.20799999999999999</v>
      </c>
      <c r="CV27" s="67">
        <v>0.26200000000000001</v>
      </c>
      <c r="CX27" s="69">
        <v>14</v>
      </c>
      <c r="CY27" s="67">
        <v>7200</v>
      </c>
      <c r="CZ27" s="67">
        <v>0.184</v>
      </c>
      <c r="DA27" s="67">
        <v>0.23499999999999999</v>
      </c>
    </row>
    <row r="28" spans="2:105" ht="15.6" x14ac:dyDescent="0.3">
      <c r="B28" s="69">
        <v>15.5</v>
      </c>
      <c r="C28" s="67">
        <v>2030</v>
      </c>
      <c r="D28" s="67">
        <v>0.14000000000000001</v>
      </c>
      <c r="E28" s="67">
        <v>0.17799999999999999</v>
      </c>
      <c r="G28" s="69">
        <v>17</v>
      </c>
      <c r="H28" s="67">
        <v>1800</v>
      </c>
      <c r="I28" s="67">
        <v>7.5999999999999998E-2</v>
      </c>
      <c r="J28" s="67">
        <v>9.8000000000000004E-2</v>
      </c>
      <c r="L28" s="69">
        <v>14.5</v>
      </c>
      <c r="M28" s="67">
        <v>1835</v>
      </c>
      <c r="N28" s="67">
        <v>0.125</v>
      </c>
      <c r="O28" s="67">
        <v>0.16300000000000001</v>
      </c>
      <c r="Q28" s="69">
        <v>14.5</v>
      </c>
      <c r="R28" s="67">
        <v>3075</v>
      </c>
      <c r="S28" s="67">
        <v>0.16700000000000001</v>
      </c>
      <c r="T28" s="67">
        <v>0.216</v>
      </c>
      <c r="V28" s="69">
        <v>14.5</v>
      </c>
      <c r="W28" s="67">
        <v>3075</v>
      </c>
      <c r="X28" s="67">
        <v>0.16700000000000001</v>
      </c>
      <c r="Y28" s="67">
        <v>0.215</v>
      </c>
      <c r="Z28" s="57"/>
      <c r="AA28" s="69">
        <v>14.5</v>
      </c>
      <c r="AB28" s="67">
        <v>3300</v>
      </c>
      <c r="AC28" s="67">
        <v>0.17899999999999999</v>
      </c>
      <c r="AD28" s="67">
        <v>0.23400000000000001</v>
      </c>
      <c r="AF28" s="69">
        <v>14.5</v>
      </c>
      <c r="AG28" s="67">
        <v>3450</v>
      </c>
      <c r="AH28" s="67">
        <v>0.188</v>
      </c>
      <c r="AI28" s="67">
        <v>0.245</v>
      </c>
      <c r="AK28" s="69">
        <v>14.5</v>
      </c>
      <c r="AL28" s="67">
        <v>3300</v>
      </c>
      <c r="AM28" s="67">
        <v>0.16400000000000001</v>
      </c>
      <c r="AN28" s="67">
        <v>0.21199999999999999</v>
      </c>
      <c r="AO28" s="272"/>
      <c r="AP28" s="69">
        <v>14.5</v>
      </c>
      <c r="AQ28" s="67">
        <v>3450</v>
      </c>
      <c r="AR28" s="67">
        <v>0.17199999999999999</v>
      </c>
      <c r="AS28" s="67">
        <v>0.223</v>
      </c>
      <c r="AT28" s="272"/>
      <c r="AU28" s="69">
        <v>14.5</v>
      </c>
      <c r="AV28" s="67">
        <v>3600</v>
      </c>
      <c r="AW28" s="67">
        <v>0.17899999999999999</v>
      </c>
      <c r="AX28" s="67">
        <v>0.23300000000000001</v>
      </c>
      <c r="AZ28" s="69">
        <v>14.5</v>
      </c>
      <c r="BA28" s="67">
        <v>3000</v>
      </c>
      <c r="BB28" s="67">
        <v>0.129</v>
      </c>
      <c r="BC28" s="67">
        <v>0.16900000000000001</v>
      </c>
      <c r="BD28" s="57"/>
      <c r="BE28" s="69">
        <v>14.5</v>
      </c>
      <c r="BF28" s="67">
        <v>3300</v>
      </c>
      <c r="BG28" s="67">
        <v>0.14199999999999999</v>
      </c>
      <c r="BH28" s="67">
        <v>0.185</v>
      </c>
      <c r="BJ28" s="69">
        <v>14.5</v>
      </c>
      <c r="BK28" s="67">
        <v>3450</v>
      </c>
      <c r="BL28" s="67">
        <v>0.14799999999999999</v>
      </c>
      <c r="BM28" s="67">
        <v>0.193</v>
      </c>
      <c r="BO28" s="69">
        <v>14.5</v>
      </c>
      <c r="BP28" s="67">
        <v>3450</v>
      </c>
      <c r="BQ28" s="67">
        <v>0.127</v>
      </c>
      <c r="BR28" s="67">
        <v>0.16400000000000001</v>
      </c>
      <c r="BT28" s="69">
        <v>14.5</v>
      </c>
      <c r="BU28" s="67">
        <v>4200</v>
      </c>
      <c r="BV28" s="67">
        <v>0.155</v>
      </c>
      <c r="BW28" s="67">
        <v>0.19700000000000001</v>
      </c>
      <c r="BY28" s="69">
        <v>14.5</v>
      </c>
      <c r="BZ28" s="67">
        <v>4200</v>
      </c>
      <c r="CA28" s="67">
        <v>0.127</v>
      </c>
      <c r="CB28" s="67">
        <v>0.161</v>
      </c>
      <c r="CC28" s="361"/>
      <c r="CD28" s="69">
        <v>14.5</v>
      </c>
      <c r="CE28" s="67">
        <v>6000</v>
      </c>
      <c r="CF28" s="67">
        <v>0.182</v>
      </c>
      <c r="CG28" s="67">
        <v>0.221</v>
      </c>
      <c r="CI28" s="69">
        <v>14.5</v>
      </c>
      <c r="CJ28" s="67">
        <v>6000</v>
      </c>
      <c r="CK28" s="67">
        <v>0.156</v>
      </c>
      <c r="CL28" s="67">
        <v>0.193</v>
      </c>
      <c r="CN28" s="69">
        <v>14.5</v>
      </c>
      <c r="CO28" s="67">
        <v>6200</v>
      </c>
      <c r="CP28" s="67">
        <v>0.161</v>
      </c>
      <c r="CQ28" s="67">
        <v>0.2</v>
      </c>
      <c r="CS28" s="69">
        <v>14.5</v>
      </c>
      <c r="CT28" s="67">
        <v>7200</v>
      </c>
      <c r="CU28" s="67">
        <v>0.187</v>
      </c>
      <c r="CV28" s="67">
        <v>0.23400000000000001</v>
      </c>
      <c r="CX28" s="69">
        <v>14.5</v>
      </c>
      <c r="CY28" s="67">
        <v>7200</v>
      </c>
      <c r="CZ28" s="67">
        <v>0.16600000000000001</v>
      </c>
      <c r="DA28" s="67">
        <v>0.21</v>
      </c>
    </row>
    <row r="29" spans="2:105" ht="15.6" x14ac:dyDescent="0.3">
      <c r="B29" s="69">
        <v>16</v>
      </c>
      <c r="C29" s="67">
        <v>2030</v>
      </c>
      <c r="D29" s="67">
        <v>0.127</v>
      </c>
      <c r="E29" s="67">
        <v>0.161</v>
      </c>
      <c r="G29" s="69">
        <v>18</v>
      </c>
      <c r="H29" s="67">
        <v>1800</v>
      </c>
      <c r="I29" s="67">
        <v>6.4000000000000001E-2</v>
      </c>
      <c r="J29" s="67">
        <v>8.4000000000000005E-2</v>
      </c>
      <c r="L29" s="69">
        <v>15</v>
      </c>
      <c r="M29" s="67">
        <v>1835</v>
      </c>
      <c r="N29" s="67">
        <v>0.113</v>
      </c>
      <c r="O29" s="67">
        <v>0.14599999999999999</v>
      </c>
      <c r="Q29" s="69">
        <v>15</v>
      </c>
      <c r="R29" s="67">
        <v>3075</v>
      </c>
      <c r="S29" s="67">
        <v>0.151</v>
      </c>
      <c r="T29" s="67">
        <v>0.19400000000000001</v>
      </c>
      <c r="V29" s="69">
        <v>15</v>
      </c>
      <c r="W29" s="67">
        <v>3075</v>
      </c>
      <c r="X29" s="67">
        <v>0.151</v>
      </c>
      <c r="Y29" s="67">
        <v>0.193</v>
      </c>
      <c r="Z29" s="57"/>
      <c r="AA29" s="69">
        <v>15</v>
      </c>
      <c r="AB29" s="67">
        <v>3300</v>
      </c>
      <c r="AC29" s="67">
        <v>0.16200000000000001</v>
      </c>
      <c r="AD29" s="67">
        <v>0.20899999999999999</v>
      </c>
      <c r="AF29" s="69">
        <v>15</v>
      </c>
      <c r="AG29" s="67">
        <v>3450</v>
      </c>
      <c r="AH29" s="67">
        <v>0.16900000000000001</v>
      </c>
      <c r="AI29" s="67">
        <v>0.219</v>
      </c>
      <c r="AK29" s="69">
        <v>15</v>
      </c>
      <c r="AL29" s="67">
        <v>3300</v>
      </c>
      <c r="AM29" s="67">
        <v>0.14799999999999999</v>
      </c>
      <c r="AN29" s="67">
        <v>0.189</v>
      </c>
      <c r="AO29" s="272"/>
      <c r="AP29" s="69">
        <v>15</v>
      </c>
      <c r="AQ29" s="67">
        <v>3450</v>
      </c>
      <c r="AR29" s="67">
        <v>0.155</v>
      </c>
      <c r="AS29" s="67">
        <v>0.19900000000000001</v>
      </c>
      <c r="AT29" s="272"/>
      <c r="AU29" s="69">
        <v>15</v>
      </c>
      <c r="AV29" s="67">
        <v>3600</v>
      </c>
      <c r="AW29" s="67">
        <v>0.16200000000000001</v>
      </c>
      <c r="AX29" s="67">
        <v>0.20899999999999999</v>
      </c>
      <c r="AZ29" s="69">
        <v>15</v>
      </c>
      <c r="BA29" s="67">
        <v>3000</v>
      </c>
      <c r="BB29" s="67">
        <v>0.11600000000000001</v>
      </c>
      <c r="BC29" s="67">
        <v>0.152</v>
      </c>
      <c r="BD29" s="57"/>
      <c r="BE29" s="69">
        <v>15</v>
      </c>
      <c r="BF29" s="67">
        <v>3300</v>
      </c>
      <c r="BG29" s="67">
        <v>0.128</v>
      </c>
      <c r="BH29" s="67">
        <v>0.16600000000000001</v>
      </c>
      <c r="BJ29" s="69">
        <v>15</v>
      </c>
      <c r="BK29" s="67">
        <v>3450</v>
      </c>
      <c r="BL29" s="67">
        <v>0.13400000000000001</v>
      </c>
      <c r="BM29" s="67">
        <v>0.17299999999999999</v>
      </c>
      <c r="BO29" s="69">
        <v>15</v>
      </c>
      <c r="BP29" s="67">
        <v>3450</v>
      </c>
      <c r="BQ29" s="67">
        <v>0.115</v>
      </c>
      <c r="BR29" s="67">
        <v>0.14799999999999999</v>
      </c>
      <c r="BT29" s="69">
        <v>15</v>
      </c>
      <c r="BU29" s="67">
        <v>4200</v>
      </c>
      <c r="BV29" s="67">
        <v>0.14000000000000001</v>
      </c>
      <c r="BW29" s="67">
        <v>0.17699999999999999</v>
      </c>
      <c r="BY29" s="69">
        <v>15</v>
      </c>
      <c r="BZ29" s="67">
        <v>4200</v>
      </c>
      <c r="CA29" s="67">
        <v>0.115</v>
      </c>
      <c r="CB29" s="67">
        <v>0.14499999999999999</v>
      </c>
      <c r="CC29" s="361"/>
      <c r="CD29" s="69">
        <v>15</v>
      </c>
      <c r="CE29" s="67">
        <v>6000</v>
      </c>
      <c r="CF29" s="67">
        <v>0.16400000000000001</v>
      </c>
      <c r="CG29" s="67">
        <v>0.19800000000000001</v>
      </c>
      <c r="CI29" s="69">
        <v>15</v>
      </c>
      <c r="CJ29" s="67">
        <v>6000</v>
      </c>
      <c r="CK29" s="67">
        <v>0.14099999999999999</v>
      </c>
      <c r="CL29" s="67">
        <v>0.17399999999999999</v>
      </c>
      <c r="CN29" s="69">
        <v>15</v>
      </c>
      <c r="CO29" s="67">
        <v>6200</v>
      </c>
      <c r="CP29" s="67">
        <v>0.14599999999999999</v>
      </c>
      <c r="CQ29" s="67">
        <v>0.18</v>
      </c>
      <c r="CS29" s="69">
        <v>15</v>
      </c>
      <c r="CT29" s="67">
        <v>7200</v>
      </c>
      <c r="CU29" s="67">
        <v>0.16900000000000001</v>
      </c>
      <c r="CV29" s="67">
        <v>0.21</v>
      </c>
      <c r="CX29" s="69">
        <v>15</v>
      </c>
      <c r="CY29" s="67">
        <v>7200</v>
      </c>
      <c r="CZ29" s="67">
        <v>0.15</v>
      </c>
      <c r="DA29" s="67">
        <v>0.188</v>
      </c>
    </row>
    <row r="30" spans="2:105" ht="15.6" x14ac:dyDescent="0.3">
      <c r="B30" s="69">
        <v>16.5</v>
      </c>
      <c r="C30" s="67">
        <v>2030</v>
      </c>
      <c r="D30" s="67">
        <v>0.11600000000000001</v>
      </c>
      <c r="E30" s="67">
        <v>0.14699999999999999</v>
      </c>
      <c r="G30" s="69">
        <v>19</v>
      </c>
      <c r="H30" s="67">
        <v>1800</v>
      </c>
      <c r="I30" s="67">
        <v>5.5E-2</v>
      </c>
      <c r="J30" s="67">
        <v>7.1999999999999995E-2</v>
      </c>
      <c r="L30" s="69">
        <v>15.5</v>
      </c>
      <c r="M30" s="67">
        <v>1835</v>
      </c>
      <c r="N30" s="67">
        <v>0.10199999999999999</v>
      </c>
      <c r="O30" s="67">
        <v>0.13200000000000001</v>
      </c>
      <c r="Q30" s="69">
        <v>15.5</v>
      </c>
      <c r="R30" s="67">
        <v>3075</v>
      </c>
      <c r="S30" s="67">
        <v>0.13700000000000001</v>
      </c>
      <c r="T30" s="67">
        <v>0.17499999999999999</v>
      </c>
      <c r="V30" s="69">
        <v>15.5</v>
      </c>
      <c r="W30" s="67">
        <v>3075</v>
      </c>
      <c r="X30" s="67">
        <v>0.13700000000000001</v>
      </c>
      <c r="Y30" s="67">
        <v>0.17499999999999999</v>
      </c>
      <c r="Z30" s="57"/>
      <c r="AA30" s="69">
        <v>15.5</v>
      </c>
      <c r="AB30" s="67">
        <v>3300</v>
      </c>
      <c r="AC30" s="67">
        <v>0.14699999999999999</v>
      </c>
      <c r="AD30" s="67">
        <v>0.189</v>
      </c>
      <c r="AF30" s="69">
        <v>15.5</v>
      </c>
      <c r="AG30" s="67">
        <v>3450</v>
      </c>
      <c r="AH30" s="67">
        <v>0.154</v>
      </c>
      <c r="AI30" s="67">
        <v>0.19800000000000001</v>
      </c>
      <c r="AK30" s="69">
        <v>15.5</v>
      </c>
      <c r="AL30" s="67">
        <v>3300</v>
      </c>
      <c r="AM30" s="67">
        <v>0.13500000000000001</v>
      </c>
      <c r="AN30" s="67">
        <v>0.17100000000000001</v>
      </c>
      <c r="AO30" s="272"/>
      <c r="AP30" s="69">
        <v>15.5</v>
      </c>
      <c r="AQ30" s="67">
        <v>3450</v>
      </c>
      <c r="AR30" s="67">
        <v>0.14099999999999999</v>
      </c>
      <c r="AS30" s="67">
        <v>0.18</v>
      </c>
      <c r="AT30" s="272"/>
      <c r="AU30" s="69">
        <v>15.5</v>
      </c>
      <c r="AV30" s="67">
        <v>3600</v>
      </c>
      <c r="AW30" s="67">
        <v>0.14699999999999999</v>
      </c>
      <c r="AX30" s="67">
        <v>0.188</v>
      </c>
      <c r="AZ30" s="69">
        <v>15.5</v>
      </c>
      <c r="BA30" s="67">
        <v>3000</v>
      </c>
      <c r="BB30" s="67">
        <v>0.105</v>
      </c>
      <c r="BC30" s="67">
        <v>0.13800000000000001</v>
      </c>
      <c r="BD30" s="57"/>
      <c r="BE30" s="69">
        <v>15.5</v>
      </c>
      <c r="BF30" s="67">
        <v>3300</v>
      </c>
      <c r="BG30" s="67">
        <v>0.11600000000000001</v>
      </c>
      <c r="BH30" s="67">
        <v>0.151</v>
      </c>
      <c r="BJ30" s="69">
        <v>15.5</v>
      </c>
      <c r="BK30" s="67">
        <v>3450</v>
      </c>
      <c r="BL30" s="67">
        <v>0.121</v>
      </c>
      <c r="BM30" s="67">
        <v>0.157</v>
      </c>
      <c r="BO30" s="69">
        <v>15.5</v>
      </c>
      <c r="BP30" s="67">
        <v>3450</v>
      </c>
      <c r="BQ30" s="67">
        <v>0.104</v>
      </c>
      <c r="BR30" s="67">
        <v>0.13400000000000001</v>
      </c>
      <c r="BT30" s="69">
        <v>15.5</v>
      </c>
      <c r="BU30" s="67">
        <v>4200</v>
      </c>
      <c r="BV30" s="67">
        <v>0.127</v>
      </c>
      <c r="BW30" s="67">
        <v>0.16</v>
      </c>
      <c r="BY30" s="69">
        <v>15.5</v>
      </c>
      <c r="BZ30" s="67">
        <v>4200</v>
      </c>
      <c r="CA30" s="67">
        <v>0.104</v>
      </c>
      <c r="CB30" s="67">
        <v>0.13200000000000001</v>
      </c>
      <c r="CC30" s="361"/>
      <c r="CD30" s="69">
        <v>15.5</v>
      </c>
      <c r="CE30" s="67">
        <v>6000</v>
      </c>
      <c r="CF30" s="67">
        <v>0.14899999999999999</v>
      </c>
      <c r="CG30" s="67">
        <v>0.17899999999999999</v>
      </c>
      <c r="CI30" s="69">
        <v>15.5</v>
      </c>
      <c r="CJ30" s="67">
        <v>6000</v>
      </c>
      <c r="CK30" s="67">
        <v>0.128</v>
      </c>
      <c r="CL30" s="67">
        <v>0.158</v>
      </c>
      <c r="CN30" s="69">
        <v>15.5</v>
      </c>
      <c r="CO30" s="67">
        <v>6200</v>
      </c>
      <c r="CP30" s="67">
        <v>0.13200000000000001</v>
      </c>
      <c r="CQ30" s="67">
        <v>0.16300000000000001</v>
      </c>
      <c r="CS30" s="69">
        <v>15.5</v>
      </c>
      <c r="CT30" s="67">
        <v>7200</v>
      </c>
      <c r="CU30" s="67">
        <v>0.153</v>
      </c>
      <c r="CV30" s="67">
        <v>0.19</v>
      </c>
      <c r="CX30" s="69">
        <v>15.5</v>
      </c>
      <c r="CY30" s="67">
        <v>7200</v>
      </c>
      <c r="CZ30" s="67">
        <v>0.13600000000000001</v>
      </c>
      <c r="DA30" s="67">
        <v>0.17</v>
      </c>
    </row>
    <row r="31" spans="2:105" ht="15.6" x14ac:dyDescent="0.3">
      <c r="B31" s="69">
        <v>17</v>
      </c>
      <c r="C31" s="67">
        <v>2030</v>
      </c>
      <c r="D31" s="67">
        <v>0.106</v>
      </c>
      <c r="E31" s="67">
        <v>0.13400000000000001</v>
      </c>
      <c r="G31" s="69">
        <v>20</v>
      </c>
      <c r="H31" s="67">
        <v>1800</v>
      </c>
      <c r="I31" s="67">
        <v>4.7E-2</v>
      </c>
      <c r="J31" s="67">
        <v>6.2E-2</v>
      </c>
      <c r="L31" s="69">
        <v>16</v>
      </c>
      <c r="M31" s="67">
        <v>1835</v>
      </c>
      <c r="N31" s="67">
        <v>9.2999999999999999E-2</v>
      </c>
      <c r="O31" s="67">
        <v>0.12</v>
      </c>
      <c r="Q31" s="69">
        <v>16</v>
      </c>
      <c r="R31" s="67">
        <v>3075</v>
      </c>
      <c r="S31" s="67">
        <v>0.124</v>
      </c>
      <c r="T31" s="67">
        <v>0.159</v>
      </c>
      <c r="V31" s="69">
        <v>16</v>
      </c>
      <c r="W31" s="67">
        <v>3075</v>
      </c>
      <c r="X31" s="67">
        <v>0.124</v>
      </c>
      <c r="Y31" s="67">
        <v>0.159</v>
      </c>
      <c r="Z31" s="57"/>
      <c r="AA31" s="69">
        <v>16</v>
      </c>
      <c r="AB31" s="67">
        <v>3300</v>
      </c>
      <c r="AC31" s="67">
        <v>0.13400000000000001</v>
      </c>
      <c r="AD31" s="67">
        <v>0.17100000000000001</v>
      </c>
      <c r="AF31" s="69">
        <v>16</v>
      </c>
      <c r="AG31" s="67">
        <v>3450</v>
      </c>
      <c r="AH31" s="67">
        <v>0.14000000000000001</v>
      </c>
      <c r="AI31" s="67">
        <v>0.18</v>
      </c>
      <c r="AK31" s="69">
        <v>16</v>
      </c>
      <c r="AL31" s="67">
        <v>3300</v>
      </c>
      <c r="AM31" s="67">
        <v>0.122</v>
      </c>
      <c r="AN31" s="67">
        <v>0.155</v>
      </c>
      <c r="AO31" s="272"/>
      <c r="AP31" s="69">
        <v>16</v>
      </c>
      <c r="AQ31" s="67">
        <v>3450</v>
      </c>
      <c r="AR31" s="67">
        <v>0.128</v>
      </c>
      <c r="AS31" s="67">
        <v>0.16400000000000001</v>
      </c>
      <c r="AT31" s="272"/>
      <c r="AU31" s="69">
        <v>16</v>
      </c>
      <c r="AV31" s="67">
        <v>3600</v>
      </c>
      <c r="AW31" s="67">
        <v>0.13300000000000001</v>
      </c>
      <c r="AX31" s="67">
        <v>0.17100000000000001</v>
      </c>
      <c r="AZ31" s="69">
        <v>16</v>
      </c>
      <c r="BA31" s="67">
        <v>3000</v>
      </c>
      <c r="BB31" s="67">
        <v>9.6000000000000002E-2</v>
      </c>
      <c r="BC31" s="67">
        <v>0.126</v>
      </c>
      <c r="BD31" s="57"/>
      <c r="BE31" s="69">
        <v>16</v>
      </c>
      <c r="BF31" s="67">
        <v>3300</v>
      </c>
      <c r="BG31" s="67">
        <v>0.105</v>
      </c>
      <c r="BH31" s="67">
        <v>0.13700000000000001</v>
      </c>
      <c r="BJ31" s="69">
        <v>16</v>
      </c>
      <c r="BK31" s="67">
        <v>3450</v>
      </c>
      <c r="BL31" s="67">
        <v>0.11</v>
      </c>
      <c r="BM31" s="67">
        <v>0.14299999999999999</v>
      </c>
      <c r="BO31" s="69">
        <v>16</v>
      </c>
      <c r="BP31" s="67">
        <v>3450</v>
      </c>
      <c r="BQ31" s="67">
        <v>9.5000000000000001E-2</v>
      </c>
      <c r="BR31" s="67">
        <v>0.122</v>
      </c>
      <c r="BT31" s="69">
        <v>16</v>
      </c>
      <c r="BU31" s="67">
        <v>4200</v>
      </c>
      <c r="BV31" s="67">
        <v>0.115</v>
      </c>
      <c r="BW31" s="67">
        <v>0.14499999999999999</v>
      </c>
      <c r="BY31" s="69">
        <v>16</v>
      </c>
      <c r="BZ31" s="67">
        <v>4200</v>
      </c>
      <c r="CA31" s="67">
        <v>9.5000000000000001E-2</v>
      </c>
      <c r="CB31" s="67">
        <v>0.12</v>
      </c>
      <c r="CC31" s="361"/>
      <c r="CD31" s="69">
        <v>16</v>
      </c>
      <c r="CE31" s="67">
        <v>6000</v>
      </c>
      <c r="CF31" s="67">
        <v>0.13500000000000001</v>
      </c>
      <c r="CG31" s="67">
        <v>0.16200000000000001</v>
      </c>
      <c r="CI31" s="69">
        <v>16</v>
      </c>
      <c r="CJ31" s="67">
        <v>6000</v>
      </c>
      <c r="CK31" s="67">
        <v>0.11600000000000001</v>
      </c>
      <c r="CL31" s="67">
        <v>0.14399999999999999</v>
      </c>
      <c r="CN31" s="69">
        <v>16</v>
      </c>
      <c r="CO31" s="67">
        <v>6200</v>
      </c>
      <c r="CP31" s="67">
        <v>0.12</v>
      </c>
      <c r="CQ31" s="67">
        <v>0.14799999999999999</v>
      </c>
      <c r="CS31" s="69">
        <v>16</v>
      </c>
      <c r="CT31" s="67">
        <v>7200</v>
      </c>
      <c r="CU31" s="67">
        <v>0.13900000000000001</v>
      </c>
      <c r="CV31" s="67">
        <v>0.17199999999999999</v>
      </c>
      <c r="CX31" s="69">
        <v>16</v>
      </c>
      <c r="CY31" s="67">
        <v>7200</v>
      </c>
      <c r="CZ31" s="67">
        <v>0.124</v>
      </c>
      <c r="DA31" s="67">
        <v>0.155</v>
      </c>
    </row>
    <row r="32" spans="2:105" ht="15.6" x14ac:dyDescent="0.3">
      <c r="B32" s="69">
        <v>17.5</v>
      </c>
      <c r="C32" s="67">
        <v>2030</v>
      </c>
      <c r="D32" s="67">
        <v>9.7000000000000003E-2</v>
      </c>
      <c r="E32" s="67">
        <v>0.122</v>
      </c>
      <c r="H32" s="1"/>
      <c r="I32" s="1"/>
      <c r="L32" s="69">
        <v>16.5</v>
      </c>
      <c r="M32" s="67">
        <v>1835</v>
      </c>
      <c r="N32" s="67">
        <v>8.5000000000000006E-2</v>
      </c>
      <c r="O32" s="67">
        <v>0.11</v>
      </c>
      <c r="Q32" s="69">
        <v>16.5</v>
      </c>
      <c r="R32" s="67">
        <v>3075</v>
      </c>
      <c r="S32" s="67">
        <v>0.113</v>
      </c>
      <c r="T32" s="67">
        <v>0.14499999999999999</v>
      </c>
      <c r="V32" s="69">
        <v>16.5</v>
      </c>
      <c r="W32" s="67">
        <v>3075</v>
      </c>
      <c r="X32" s="67">
        <v>0.113</v>
      </c>
      <c r="Y32" s="67">
        <v>0.14499999999999999</v>
      </c>
      <c r="Z32" s="57"/>
      <c r="AA32" s="69">
        <v>16.5</v>
      </c>
      <c r="AB32" s="67">
        <v>3300</v>
      </c>
      <c r="AC32" s="67">
        <v>0.122</v>
      </c>
      <c r="AD32" s="67">
        <v>0.156</v>
      </c>
      <c r="AF32" s="69">
        <v>16.5</v>
      </c>
      <c r="AG32" s="67">
        <v>3450</v>
      </c>
      <c r="AH32" s="67">
        <v>0.127</v>
      </c>
      <c r="AI32" s="67">
        <v>0.16400000000000001</v>
      </c>
      <c r="AK32" s="69">
        <v>16.5</v>
      </c>
      <c r="AL32" s="67">
        <v>3300</v>
      </c>
      <c r="AM32" s="67">
        <v>0.112</v>
      </c>
      <c r="AN32" s="67">
        <v>0.14099999999999999</v>
      </c>
      <c r="AO32" s="272"/>
      <c r="AP32" s="69">
        <v>16.5</v>
      </c>
      <c r="AQ32" s="67">
        <v>3450</v>
      </c>
      <c r="AR32" s="67">
        <v>0.11700000000000001</v>
      </c>
      <c r="AS32" s="67">
        <v>0.14899999999999999</v>
      </c>
      <c r="AT32" s="272"/>
      <c r="AU32" s="69">
        <v>16.5</v>
      </c>
      <c r="AV32" s="67">
        <v>3600</v>
      </c>
      <c r="AW32" s="67">
        <v>0.122</v>
      </c>
      <c r="AX32" s="67">
        <v>0.156</v>
      </c>
      <c r="AZ32" s="69">
        <v>16.5</v>
      </c>
      <c r="BA32" s="67">
        <v>3000</v>
      </c>
      <c r="BB32" s="67">
        <v>8.6999999999999994E-2</v>
      </c>
      <c r="BC32" s="67">
        <v>0.115</v>
      </c>
      <c r="BD32" s="57"/>
      <c r="BE32" s="69">
        <v>16.5</v>
      </c>
      <c r="BF32" s="67">
        <v>3300</v>
      </c>
      <c r="BG32" s="67">
        <v>9.6000000000000002E-2</v>
      </c>
      <c r="BH32" s="67">
        <v>0.125</v>
      </c>
      <c r="BJ32" s="69">
        <v>16.5</v>
      </c>
      <c r="BK32" s="67">
        <v>3450</v>
      </c>
      <c r="BL32" s="67">
        <v>0.10100000000000001</v>
      </c>
      <c r="BM32" s="67">
        <v>0.13100000000000001</v>
      </c>
      <c r="BO32" s="69">
        <v>16.5</v>
      </c>
      <c r="BP32" s="67">
        <v>3450</v>
      </c>
      <c r="BQ32" s="67">
        <v>8.5999999999999993E-2</v>
      </c>
      <c r="BR32" s="67">
        <v>0.112</v>
      </c>
      <c r="BT32" s="69">
        <v>16.5</v>
      </c>
      <c r="BU32" s="67">
        <v>4200</v>
      </c>
      <c r="BV32" s="67">
        <v>0.105</v>
      </c>
      <c r="BW32" s="67">
        <v>0.13300000000000001</v>
      </c>
      <c r="BY32" s="69">
        <v>16.5</v>
      </c>
      <c r="BZ32" s="67">
        <v>4200</v>
      </c>
      <c r="CA32" s="67">
        <v>8.5999999999999993E-2</v>
      </c>
      <c r="CB32" s="67">
        <v>0.11</v>
      </c>
      <c r="CC32" s="361"/>
      <c r="CD32" s="69">
        <v>16.5</v>
      </c>
      <c r="CE32" s="67">
        <v>6000</v>
      </c>
      <c r="CF32" s="67">
        <v>0.123</v>
      </c>
      <c r="CG32" s="67">
        <v>0.14699999999999999</v>
      </c>
      <c r="CI32" s="69">
        <v>16.5</v>
      </c>
      <c r="CJ32" s="67">
        <v>6000</v>
      </c>
      <c r="CK32" s="67">
        <v>0.106</v>
      </c>
      <c r="CL32" s="67">
        <v>0.13100000000000001</v>
      </c>
      <c r="CN32" s="69">
        <v>16.5</v>
      </c>
      <c r="CO32" s="67">
        <v>6200</v>
      </c>
      <c r="CP32" s="67">
        <v>0.109</v>
      </c>
      <c r="CQ32" s="67">
        <v>0.13500000000000001</v>
      </c>
      <c r="CS32" s="69">
        <v>16.5</v>
      </c>
      <c r="CT32" s="67">
        <v>7200</v>
      </c>
      <c r="CU32" s="67">
        <v>0.127</v>
      </c>
      <c r="CV32" s="67">
        <v>0.157</v>
      </c>
      <c r="CX32" s="69">
        <v>16.5</v>
      </c>
      <c r="CY32" s="67">
        <v>7200</v>
      </c>
      <c r="CZ32" s="67">
        <v>0.113</v>
      </c>
      <c r="DA32" s="67">
        <v>0.14099999999999999</v>
      </c>
    </row>
    <row r="33" spans="2:105" ht="15.6" x14ac:dyDescent="0.3">
      <c r="B33" s="69">
        <v>18</v>
      </c>
      <c r="C33" s="67">
        <v>2030</v>
      </c>
      <c r="D33" s="67">
        <v>8.8999999999999996E-2</v>
      </c>
      <c r="E33" s="67">
        <v>0.112</v>
      </c>
      <c r="G33" t="s">
        <v>513</v>
      </c>
      <c r="L33" s="69">
        <v>17</v>
      </c>
      <c r="M33" s="67">
        <v>1835</v>
      </c>
      <c r="N33" s="67">
        <v>7.8E-2</v>
      </c>
      <c r="O33" s="67">
        <v>0.10100000000000001</v>
      </c>
      <c r="Q33" s="69">
        <v>17</v>
      </c>
      <c r="R33" s="67">
        <v>3075</v>
      </c>
      <c r="S33" s="67">
        <v>0.104</v>
      </c>
      <c r="T33" s="67">
        <v>0.13300000000000001</v>
      </c>
      <c r="V33" s="69">
        <v>17</v>
      </c>
      <c r="W33" s="67">
        <v>3075</v>
      </c>
      <c r="X33" s="67">
        <v>0.104</v>
      </c>
      <c r="Y33" s="67">
        <v>0.13200000000000001</v>
      </c>
      <c r="Z33" s="57"/>
      <c r="AA33" s="69">
        <v>17</v>
      </c>
      <c r="AB33" s="67">
        <v>3300</v>
      </c>
      <c r="AC33" s="67">
        <v>0.111</v>
      </c>
      <c r="AD33" s="67">
        <v>0.14199999999999999</v>
      </c>
      <c r="AF33" s="69">
        <v>17</v>
      </c>
      <c r="AG33" s="67">
        <v>3450</v>
      </c>
      <c r="AH33" s="67">
        <v>0.11600000000000001</v>
      </c>
      <c r="AI33" s="67">
        <v>0.15</v>
      </c>
      <c r="AK33" s="69">
        <v>17</v>
      </c>
      <c r="AL33" s="67">
        <v>3300</v>
      </c>
      <c r="AM33" s="67">
        <v>0.10199999999999999</v>
      </c>
      <c r="AN33" s="67">
        <v>0.129</v>
      </c>
      <c r="AO33" s="272"/>
      <c r="AP33" s="69">
        <v>17</v>
      </c>
      <c r="AQ33" s="67">
        <v>3450</v>
      </c>
      <c r="AR33" s="67">
        <v>0.107</v>
      </c>
      <c r="AS33" s="67">
        <v>0.13700000000000001</v>
      </c>
      <c r="AT33" s="272"/>
      <c r="AU33" s="69">
        <v>17</v>
      </c>
      <c r="AV33" s="67">
        <v>3600</v>
      </c>
      <c r="AW33" s="67">
        <v>0.111</v>
      </c>
      <c r="AX33" s="67">
        <v>0.14199999999999999</v>
      </c>
      <c r="AZ33" s="69">
        <v>17</v>
      </c>
      <c r="BA33" s="67">
        <v>3000</v>
      </c>
      <c r="BB33" s="67">
        <v>0.08</v>
      </c>
      <c r="BC33" s="67">
        <v>0.105</v>
      </c>
      <c r="BD33" s="57"/>
      <c r="BE33" s="69">
        <v>17</v>
      </c>
      <c r="BF33" s="67">
        <v>3300</v>
      </c>
      <c r="BG33" s="67">
        <v>8.7999999999999995E-2</v>
      </c>
      <c r="BH33" s="67">
        <v>0.115</v>
      </c>
      <c r="BJ33" s="69">
        <v>17</v>
      </c>
      <c r="BK33" s="67">
        <v>3450</v>
      </c>
      <c r="BL33" s="67">
        <v>9.1999999999999998E-2</v>
      </c>
      <c r="BM33" s="67">
        <v>0.12</v>
      </c>
      <c r="BO33" s="69">
        <v>17</v>
      </c>
      <c r="BP33" s="67">
        <v>3450</v>
      </c>
      <c r="BQ33" s="67">
        <v>7.9000000000000001E-2</v>
      </c>
      <c r="BR33" s="67">
        <v>0.10199999999999999</v>
      </c>
      <c r="BT33" s="69">
        <v>17</v>
      </c>
      <c r="BU33" s="67">
        <v>4200</v>
      </c>
      <c r="BV33" s="67">
        <v>9.6000000000000002E-2</v>
      </c>
      <c r="BW33" s="67">
        <v>0.121</v>
      </c>
      <c r="BY33" s="69">
        <v>17</v>
      </c>
      <c r="BZ33" s="67">
        <v>4200</v>
      </c>
      <c r="CA33" s="67">
        <v>7.9000000000000001E-2</v>
      </c>
      <c r="CB33" s="67">
        <v>0.10100000000000001</v>
      </c>
      <c r="CC33" s="361"/>
      <c r="CD33" s="69">
        <v>17</v>
      </c>
      <c r="CE33" s="67">
        <v>5842</v>
      </c>
      <c r="CF33" s="67">
        <v>0.11</v>
      </c>
      <c r="CG33" s="67">
        <v>0.13100000000000001</v>
      </c>
      <c r="CI33" s="69">
        <v>17</v>
      </c>
      <c r="CJ33" s="67">
        <v>6000</v>
      </c>
      <c r="CK33" s="67">
        <v>9.7000000000000003E-2</v>
      </c>
      <c r="CL33" s="67">
        <v>0.12</v>
      </c>
      <c r="CN33" s="69">
        <v>17</v>
      </c>
      <c r="CO33" s="67">
        <v>6186</v>
      </c>
      <c r="CP33" s="67">
        <v>0.1</v>
      </c>
      <c r="CQ33" s="67">
        <v>0.124</v>
      </c>
      <c r="CS33" s="69">
        <v>17</v>
      </c>
      <c r="CT33" s="67">
        <v>7200</v>
      </c>
      <c r="CU33" s="67">
        <v>0.11600000000000001</v>
      </c>
      <c r="CV33" s="67">
        <v>0.14299999999999999</v>
      </c>
      <c r="CX33" s="69">
        <v>17</v>
      </c>
      <c r="CY33" s="67">
        <v>7200</v>
      </c>
      <c r="CZ33" s="67">
        <v>0.10299999999999999</v>
      </c>
      <c r="DA33" s="67">
        <v>0.129</v>
      </c>
    </row>
    <row r="34" spans="2:105" ht="15.6" x14ac:dyDescent="0.3">
      <c r="B34" s="69">
        <v>18.5</v>
      </c>
      <c r="C34" s="67">
        <v>2030</v>
      </c>
      <c r="D34" s="67">
        <v>8.2000000000000003E-2</v>
      </c>
      <c r="E34" s="67">
        <v>0.104</v>
      </c>
      <c r="H34" s="1"/>
      <c r="I34" s="1"/>
      <c r="L34" s="69">
        <v>17.5</v>
      </c>
      <c r="M34" s="67">
        <v>1835</v>
      </c>
      <c r="N34" s="67">
        <v>7.0999999999999994E-2</v>
      </c>
      <c r="O34" s="67">
        <v>9.2999999999999999E-2</v>
      </c>
      <c r="Q34" s="69">
        <v>17.5</v>
      </c>
      <c r="R34" s="67">
        <v>3075</v>
      </c>
      <c r="S34" s="67">
        <v>9.5000000000000001E-2</v>
      </c>
      <c r="T34" s="67">
        <v>0.122</v>
      </c>
      <c r="V34" s="69">
        <v>17.5</v>
      </c>
      <c r="W34" s="67">
        <v>3075</v>
      </c>
      <c r="X34" s="67">
        <v>9.5000000000000001E-2</v>
      </c>
      <c r="Y34" s="67">
        <v>0.121</v>
      </c>
      <c r="Z34" s="57"/>
      <c r="AA34" s="69">
        <v>17.5</v>
      </c>
      <c r="AB34" s="67">
        <v>3300</v>
      </c>
      <c r="AC34" s="67">
        <v>0.10199999999999999</v>
      </c>
      <c r="AD34" s="67">
        <v>0.13100000000000001</v>
      </c>
      <c r="AF34" s="69">
        <v>17.5</v>
      </c>
      <c r="AG34" s="67">
        <v>3450</v>
      </c>
      <c r="AH34" s="67">
        <v>0.107</v>
      </c>
      <c r="AI34" s="67">
        <v>0.13800000000000001</v>
      </c>
      <c r="AK34" s="69">
        <v>17.5</v>
      </c>
      <c r="AL34" s="67">
        <v>3300</v>
      </c>
      <c r="AM34" s="67">
        <v>9.4E-2</v>
      </c>
      <c r="AN34" s="67">
        <v>0.11799999999999999</v>
      </c>
      <c r="AO34" s="272"/>
      <c r="AP34" s="69">
        <v>17.5</v>
      </c>
      <c r="AQ34" s="67">
        <v>3450</v>
      </c>
      <c r="AR34" s="67">
        <v>9.8000000000000004E-2</v>
      </c>
      <c r="AS34" s="67">
        <v>0.125</v>
      </c>
      <c r="AT34" s="272"/>
      <c r="AU34" s="69">
        <v>17.5</v>
      </c>
      <c r="AV34" s="67">
        <v>3600</v>
      </c>
      <c r="AW34" s="67">
        <v>0.10199999999999999</v>
      </c>
      <c r="AX34" s="67">
        <v>0.13100000000000001</v>
      </c>
      <c r="AZ34" s="69">
        <v>17.5</v>
      </c>
      <c r="BA34" s="67">
        <v>3000</v>
      </c>
      <c r="BB34" s="67">
        <v>7.2999999999999995E-2</v>
      </c>
      <c r="BC34" s="67">
        <v>9.7000000000000003E-2</v>
      </c>
      <c r="BD34" s="57"/>
      <c r="BE34" s="69">
        <v>17.5</v>
      </c>
      <c r="BF34" s="67">
        <v>3300</v>
      </c>
      <c r="BG34" s="67">
        <v>8.1000000000000003E-2</v>
      </c>
      <c r="BH34" s="67">
        <v>0.106</v>
      </c>
      <c r="BJ34" s="69">
        <v>17.5</v>
      </c>
      <c r="BK34" s="67">
        <v>3450</v>
      </c>
      <c r="BL34" s="67">
        <v>8.4000000000000005E-2</v>
      </c>
      <c r="BM34" s="67">
        <v>0.11</v>
      </c>
      <c r="BO34" s="69">
        <v>17.5</v>
      </c>
      <c r="BP34" s="67">
        <v>3450</v>
      </c>
      <c r="BQ34" s="67">
        <v>7.1999999999999995E-2</v>
      </c>
      <c r="BR34" s="67">
        <v>9.4E-2</v>
      </c>
      <c r="BT34" s="69">
        <v>17.5</v>
      </c>
      <c r="BU34" s="67">
        <v>4200</v>
      </c>
      <c r="BV34" s="67">
        <v>8.7999999999999995E-2</v>
      </c>
      <c r="BW34" s="67">
        <v>0.111</v>
      </c>
      <c r="BY34" s="69">
        <v>17.5</v>
      </c>
      <c r="BZ34" s="67">
        <v>4200</v>
      </c>
      <c r="CA34" s="67">
        <v>7.1999999999999995E-2</v>
      </c>
      <c r="CB34" s="67">
        <v>9.2999999999999999E-2</v>
      </c>
      <c r="CC34" s="361"/>
      <c r="CD34" s="69">
        <v>17.5</v>
      </c>
      <c r="CE34" s="67">
        <v>5585</v>
      </c>
      <c r="CF34" s="67">
        <v>9.6000000000000002E-2</v>
      </c>
      <c r="CG34" s="67">
        <v>0.11600000000000001</v>
      </c>
      <c r="CI34" s="69">
        <v>17.5</v>
      </c>
      <c r="CJ34" s="67">
        <v>6000</v>
      </c>
      <c r="CK34" s="67">
        <v>8.8999999999999996E-2</v>
      </c>
      <c r="CL34" s="67">
        <v>0.111</v>
      </c>
      <c r="CN34" s="69">
        <v>17.5</v>
      </c>
      <c r="CO34" s="67">
        <v>6077</v>
      </c>
      <c r="CP34" s="67">
        <v>0.09</v>
      </c>
      <c r="CQ34" s="67">
        <v>0.113</v>
      </c>
      <c r="CS34" s="69">
        <v>17.5</v>
      </c>
      <c r="CT34" s="67">
        <v>7200</v>
      </c>
      <c r="CU34" s="67">
        <v>0.106</v>
      </c>
      <c r="CV34" s="67">
        <v>0.13200000000000001</v>
      </c>
      <c r="CX34" s="69">
        <v>17.5</v>
      </c>
      <c r="CY34" s="67">
        <v>7194</v>
      </c>
      <c r="CZ34" s="67">
        <v>9.4E-2</v>
      </c>
      <c r="DA34" s="67">
        <v>0.11899999999999999</v>
      </c>
    </row>
    <row r="35" spans="2:105" ht="15.6" x14ac:dyDescent="0.3">
      <c r="B35" s="69">
        <v>19</v>
      </c>
      <c r="C35" s="67">
        <v>2030</v>
      </c>
      <c r="D35" s="67">
        <v>7.5999999999999998E-2</v>
      </c>
      <c r="E35" s="67">
        <v>9.6000000000000002E-2</v>
      </c>
      <c r="L35" s="69">
        <v>18</v>
      </c>
      <c r="M35" s="67">
        <v>1835</v>
      </c>
      <c r="N35" s="67">
        <v>6.5000000000000002E-2</v>
      </c>
      <c r="O35" s="67">
        <v>8.5999999999999993E-2</v>
      </c>
      <c r="Q35" s="69">
        <v>18</v>
      </c>
      <c r="R35" s="67">
        <v>3075</v>
      </c>
      <c r="S35" s="67">
        <v>8.6999999999999994E-2</v>
      </c>
      <c r="T35" s="67">
        <v>0.112</v>
      </c>
      <c r="V35" s="69">
        <v>18</v>
      </c>
      <c r="W35" s="67">
        <v>3075</v>
      </c>
      <c r="X35" s="67">
        <v>8.6999999999999994E-2</v>
      </c>
      <c r="Y35" s="67">
        <v>0.112</v>
      </c>
      <c r="Z35" s="57"/>
      <c r="AA35" s="69">
        <v>18</v>
      </c>
      <c r="AB35" s="67">
        <v>3300</v>
      </c>
      <c r="AC35" s="67">
        <v>9.4E-2</v>
      </c>
      <c r="AD35" s="67">
        <v>0.12</v>
      </c>
      <c r="AF35" s="69">
        <v>18</v>
      </c>
      <c r="AG35" s="67">
        <v>3450</v>
      </c>
      <c r="AH35" s="67">
        <v>9.8000000000000004E-2</v>
      </c>
      <c r="AI35" s="67">
        <v>0.127</v>
      </c>
      <c r="AK35" s="69">
        <v>18</v>
      </c>
      <c r="AL35" s="67">
        <v>3300</v>
      </c>
      <c r="AM35" s="67">
        <v>8.5999999999999993E-2</v>
      </c>
      <c r="AN35" s="67">
        <v>0.109</v>
      </c>
      <c r="AO35" s="272"/>
      <c r="AP35" s="69">
        <v>18</v>
      </c>
      <c r="AQ35" s="67">
        <v>3450</v>
      </c>
      <c r="AR35" s="67">
        <v>0.09</v>
      </c>
      <c r="AS35" s="67">
        <v>0.115</v>
      </c>
      <c r="AT35" s="272"/>
      <c r="AU35" s="69">
        <v>18</v>
      </c>
      <c r="AV35" s="67">
        <v>3600</v>
      </c>
      <c r="AW35" s="67">
        <v>9.4E-2</v>
      </c>
      <c r="AX35" s="67">
        <v>0.12</v>
      </c>
      <c r="AZ35" s="69">
        <v>18</v>
      </c>
      <c r="BA35" s="67">
        <v>3000</v>
      </c>
      <c r="BB35" s="67">
        <v>6.7000000000000004E-2</v>
      </c>
      <c r="BC35" s="67">
        <v>0.09</v>
      </c>
      <c r="BD35" s="57"/>
      <c r="BE35" s="69">
        <v>18</v>
      </c>
      <c r="BF35" s="67">
        <v>3300</v>
      </c>
      <c r="BG35" s="67">
        <v>7.3999999999999996E-2</v>
      </c>
      <c r="BH35" s="67">
        <v>9.8000000000000004E-2</v>
      </c>
      <c r="BJ35" s="69">
        <v>18</v>
      </c>
      <c r="BK35" s="67">
        <v>3450</v>
      </c>
      <c r="BL35" s="67">
        <v>7.6999999999999999E-2</v>
      </c>
      <c r="BM35" s="67">
        <v>0.10199999999999999</v>
      </c>
      <c r="BO35" s="69">
        <v>18</v>
      </c>
      <c r="BP35" s="67">
        <v>3450</v>
      </c>
      <c r="BQ35" s="67">
        <v>6.6000000000000003E-2</v>
      </c>
      <c r="BR35" s="67">
        <v>8.6999999999999994E-2</v>
      </c>
      <c r="BT35" s="69">
        <v>18</v>
      </c>
      <c r="BU35" s="67">
        <v>4200</v>
      </c>
      <c r="BV35" s="67">
        <v>8.1000000000000003E-2</v>
      </c>
      <c r="BW35" s="67">
        <v>0.10299999999999999</v>
      </c>
      <c r="BY35" s="69">
        <v>18</v>
      </c>
      <c r="BZ35" s="67">
        <v>4163</v>
      </c>
      <c r="CA35" s="67">
        <v>6.6000000000000003E-2</v>
      </c>
      <c r="CB35" s="67">
        <v>8.5000000000000006E-2</v>
      </c>
      <c r="CC35" s="361"/>
      <c r="CD35" s="69">
        <v>18</v>
      </c>
      <c r="CE35" s="67">
        <v>5353</v>
      </c>
      <c r="CF35" s="67">
        <v>8.5000000000000006E-2</v>
      </c>
      <c r="CG35" s="67">
        <v>0.10199999999999999</v>
      </c>
      <c r="CI35" s="69">
        <v>18</v>
      </c>
      <c r="CJ35" s="67">
        <v>5846</v>
      </c>
      <c r="CK35" s="67">
        <v>7.9000000000000001E-2</v>
      </c>
      <c r="CL35" s="67">
        <v>0.1</v>
      </c>
      <c r="CN35" s="69">
        <v>18</v>
      </c>
      <c r="CO35" s="67">
        <v>5853</v>
      </c>
      <c r="CP35" s="67">
        <v>7.9000000000000001E-2</v>
      </c>
      <c r="CQ35" s="67">
        <v>0.1</v>
      </c>
      <c r="CS35" s="69">
        <v>18</v>
      </c>
      <c r="CT35" s="67">
        <v>7200</v>
      </c>
      <c r="CU35" s="67">
        <v>9.8000000000000004E-2</v>
      </c>
      <c r="CV35" s="67">
        <v>0.122</v>
      </c>
      <c r="CX35" s="69">
        <v>18</v>
      </c>
      <c r="CY35" s="67">
        <v>7124</v>
      </c>
      <c r="CZ35" s="67">
        <v>8.5999999999999993E-2</v>
      </c>
      <c r="DA35" s="67">
        <v>0.108</v>
      </c>
    </row>
    <row r="36" spans="2:105" ht="15.6" x14ac:dyDescent="0.3">
      <c r="B36" s="69">
        <v>19.5</v>
      </c>
      <c r="C36" s="67">
        <v>2030</v>
      </c>
      <c r="D36" s="67">
        <v>7.0000000000000007E-2</v>
      </c>
      <c r="E36" s="67">
        <v>8.8999999999999996E-2</v>
      </c>
      <c r="H36" s="1"/>
      <c r="I36" s="1"/>
      <c r="L36" s="69">
        <v>18.5</v>
      </c>
      <c r="M36" s="67">
        <v>1835</v>
      </c>
      <c r="N36" s="67">
        <v>0.06</v>
      </c>
      <c r="O36" s="67">
        <v>7.9000000000000001E-2</v>
      </c>
      <c r="Q36" s="69">
        <v>18.5</v>
      </c>
      <c r="R36" s="67">
        <v>3075</v>
      </c>
      <c r="S36" s="67">
        <v>0.08</v>
      </c>
      <c r="T36" s="67">
        <v>0.10299999999999999</v>
      </c>
      <c r="V36" s="69">
        <v>18.5</v>
      </c>
      <c r="W36" s="67">
        <v>3075</v>
      </c>
      <c r="X36" s="67">
        <v>0.08</v>
      </c>
      <c r="Y36" s="67">
        <v>0.10299999999999999</v>
      </c>
      <c r="Z36" s="57"/>
      <c r="AA36" s="69">
        <v>18.5</v>
      </c>
      <c r="AB36" s="67">
        <v>3300</v>
      </c>
      <c r="AC36" s="67">
        <v>8.5999999999999993E-2</v>
      </c>
      <c r="AD36" s="67">
        <v>0.111</v>
      </c>
      <c r="AF36" s="69">
        <v>18.5</v>
      </c>
      <c r="AG36" s="67">
        <v>3450</v>
      </c>
      <c r="AH36" s="67">
        <v>0.09</v>
      </c>
      <c r="AI36" s="67">
        <v>0.11700000000000001</v>
      </c>
      <c r="AK36" s="69">
        <v>18.5</v>
      </c>
      <c r="AL36" s="67">
        <v>3300</v>
      </c>
      <c r="AM36" s="67">
        <v>7.9000000000000001E-2</v>
      </c>
      <c r="AN36" s="67">
        <v>0.10100000000000001</v>
      </c>
      <c r="AO36" s="272"/>
      <c r="AP36" s="69">
        <v>18.5</v>
      </c>
      <c r="AQ36" s="67">
        <v>3450</v>
      </c>
      <c r="AR36" s="67">
        <v>8.3000000000000004E-2</v>
      </c>
      <c r="AS36" s="67">
        <v>0.107</v>
      </c>
      <c r="AT36" s="272"/>
      <c r="AU36" s="69">
        <v>18.5</v>
      </c>
      <c r="AV36" s="67">
        <v>3600</v>
      </c>
      <c r="AW36" s="67">
        <v>8.5999999999999993E-2</v>
      </c>
      <c r="AX36" s="67">
        <v>0.111</v>
      </c>
      <c r="AZ36" s="69">
        <v>18.5</v>
      </c>
      <c r="BA36" s="67">
        <v>3000</v>
      </c>
      <c r="BB36" s="67">
        <v>6.2E-2</v>
      </c>
      <c r="BC36" s="67">
        <v>8.3000000000000004E-2</v>
      </c>
      <c r="BD36" s="57"/>
      <c r="BE36" s="69">
        <v>18.5</v>
      </c>
      <c r="BF36" s="67">
        <v>3300</v>
      </c>
      <c r="BG36" s="67">
        <v>6.8000000000000005E-2</v>
      </c>
      <c r="BH36" s="67">
        <v>0.09</v>
      </c>
      <c r="BJ36" s="69">
        <v>18.5</v>
      </c>
      <c r="BK36" s="67">
        <v>3450</v>
      </c>
      <c r="BL36" s="67">
        <v>7.0999999999999994E-2</v>
      </c>
      <c r="BM36" s="67">
        <v>9.4E-2</v>
      </c>
      <c r="BO36" s="69">
        <v>18.5</v>
      </c>
      <c r="BP36" s="67">
        <v>3450</v>
      </c>
      <c r="BQ36" s="67">
        <v>6.0999999999999999E-2</v>
      </c>
      <c r="BR36" s="67">
        <v>8.1000000000000003E-2</v>
      </c>
      <c r="BT36" s="69">
        <v>18.5</v>
      </c>
      <c r="BU36" s="67">
        <v>4200</v>
      </c>
      <c r="BV36" s="67">
        <v>7.4999999999999997E-2</v>
      </c>
      <c r="BW36" s="67">
        <v>9.5000000000000001E-2</v>
      </c>
      <c r="BY36" s="69">
        <v>18.5</v>
      </c>
      <c r="BZ36" s="67">
        <v>4081</v>
      </c>
      <c r="CA36" s="67">
        <v>0.06</v>
      </c>
      <c r="CB36" s="67">
        <v>7.8E-2</v>
      </c>
      <c r="CC36" s="361"/>
      <c r="CD36" s="69">
        <v>18.5</v>
      </c>
      <c r="CE36" s="67">
        <v>5121</v>
      </c>
      <c r="CF36" s="67">
        <v>7.4999999999999997E-2</v>
      </c>
      <c r="CG36" s="67">
        <v>0.09</v>
      </c>
      <c r="CI36" s="69">
        <v>18.5</v>
      </c>
      <c r="CJ36" s="67">
        <v>5581</v>
      </c>
      <c r="CK36" s="67">
        <v>7.0000000000000007E-2</v>
      </c>
      <c r="CL36" s="67">
        <v>8.8999999999999996E-2</v>
      </c>
      <c r="CN36" s="69">
        <v>18.5</v>
      </c>
      <c r="CO36" s="67">
        <v>5590</v>
      </c>
      <c r="CP36" s="67">
        <v>7.0000000000000007E-2</v>
      </c>
      <c r="CQ36" s="67">
        <v>8.8999999999999996E-2</v>
      </c>
      <c r="CS36" s="69">
        <v>18.5</v>
      </c>
      <c r="CT36" s="67">
        <v>7191</v>
      </c>
      <c r="CU36" s="67">
        <v>0.09</v>
      </c>
      <c r="CV36" s="67">
        <v>0.112</v>
      </c>
      <c r="CX36" s="69">
        <v>18.5</v>
      </c>
      <c r="CY36" s="67">
        <v>6959</v>
      </c>
      <c r="CZ36" s="67">
        <v>7.6999999999999999E-2</v>
      </c>
      <c r="DA36" s="67">
        <v>9.8000000000000004E-2</v>
      </c>
    </row>
    <row r="37" spans="2:105" ht="15.6" x14ac:dyDescent="0.3">
      <c r="B37" s="69">
        <v>20</v>
      </c>
      <c r="C37" s="67">
        <v>2030</v>
      </c>
      <c r="D37" s="67">
        <v>6.5000000000000002E-2</v>
      </c>
      <c r="E37" s="67">
        <v>8.3000000000000004E-2</v>
      </c>
      <c r="L37" s="69">
        <v>19</v>
      </c>
      <c r="M37" s="67">
        <v>1835</v>
      </c>
      <c r="N37" s="67">
        <v>5.6000000000000001E-2</v>
      </c>
      <c r="O37" s="67">
        <v>7.3999999999999996E-2</v>
      </c>
      <c r="Q37" s="69">
        <v>19</v>
      </c>
      <c r="R37" s="67">
        <v>3075</v>
      </c>
      <c r="S37" s="67">
        <v>7.3999999999999996E-2</v>
      </c>
      <c r="T37" s="67">
        <v>9.6000000000000002E-2</v>
      </c>
      <c r="V37" s="69">
        <v>19</v>
      </c>
      <c r="W37" s="67">
        <v>3075</v>
      </c>
      <c r="X37" s="67">
        <v>7.3999999999999996E-2</v>
      </c>
      <c r="Y37" s="67">
        <v>9.6000000000000002E-2</v>
      </c>
      <c r="Z37" s="57"/>
      <c r="AA37" s="69">
        <v>19</v>
      </c>
      <c r="AB37" s="67">
        <v>3300</v>
      </c>
      <c r="AC37" s="67">
        <v>0.08</v>
      </c>
      <c r="AD37" s="67">
        <v>0.10199999999999999</v>
      </c>
      <c r="AF37" s="69">
        <v>19</v>
      </c>
      <c r="AG37" s="67">
        <v>3450</v>
      </c>
      <c r="AH37" s="67">
        <v>8.3000000000000004E-2</v>
      </c>
      <c r="AI37" s="67">
        <v>0.108</v>
      </c>
      <c r="AK37" s="69">
        <v>19</v>
      </c>
      <c r="AL37" s="67">
        <v>3300</v>
      </c>
      <c r="AM37" s="67">
        <v>7.2999999999999995E-2</v>
      </c>
      <c r="AN37" s="67">
        <v>9.2999999999999999E-2</v>
      </c>
      <c r="AO37" s="272"/>
      <c r="AP37" s="69">
        <v>19</v>
      </c>
      <c r="AQ37" s="67">
        <v>3450</v>
      </c>
      <c r="AR37" s="67">
        <v>7.5999999999999998E-2</v>
      </c>
      <c r="AS37" s="67">
        <v>9.8000000000000004E-2</v>
      </c>
      <c r="AT37" s="272"/>
      <c r="AU37" s="69">
        <v>19</v>
      </c>
      <c r="AV37" s="67">
        <v>3600</v>
      </c>
      <c r="AW37" s="67">
        <v>0.08</v>
      </c>
      <c r="AX37" s="67">
        <v>0.10199999999999999</v>
      </c>
      <c r="AZ37" s="69">
        <v>19</v>
      </c>
      <c r="BA37" s="67">
        <v>3000</v>
      </c>
      <c r="BB37" s="67">
        <v>5.7000000000000002E-2</v>
      </c>
      <c r="BC37" s="67">
        <v>7.6999999999999999E-2</v>
      </c>
      <c r="BD37" s="57"/>
      <c r="BE37" s="69">
        <v>19</v>
      </c>
      <c r="BF37" s="67">
        <v>3300</v>
      </c>
      <c r="BG37" s="67">
        <v>6.3E-2</v>
      </c>
      <c r="BH37" s="67">
        <v>8.3000000000000004E-2</v>
      </c>
      <c r="BJ37" s="69">
        <v>19</v>
      </c>
      <c r="BK37" s="67">
        <v>3450</v>
      </c>
      <c r="BL37" s="67">
        <v>6.6000000000000003E-2</v>
      </c>
      <c r="BM37" s="67">
        <v>8.6999999999999994E-2</v>
      </c>
      <c r="BO37" s="69">
        <v>19</v>
      </c>
      <c r="BP37" s="67">
        <v>3450</v>
      </c>
      <c r="BQ37" s="67">
        <v>5.7000000000000002E-2</v>
      </c>
      <c r="BR37" s="67">
        <v>7.4999999999999997E-2</v>
      </c>
      <c r="BT37" s="69">
        <v>19</v>
      </c>
      <c r="BU37" s="67">
        <v>4200</v>
      </c>
      <c r="BV37" s="67">
        <v>6.9000000000000006E-2</v>
      </c>
      <c r="BW37" s="67">
        <v>8.6999999999999994E-2</v>
      </c>
      <c r="BY37" s="69">
        <v>19</v>
      </c>
      <c r="BZ37" s="67">
        <v>3998</v>
      </c>
      <c r="CA37" s="67">
        <v>5.3999999999999999E-2</v>
      </c>
      <c r="CB37" s="67">
        <v>7.0000000000000007E-2</v>
      </c>
      <c r="CC37" s="361"/>
      <c r="CD37" s="69">
        <v>19</v>
      </c>
      <c r="CE37" s="67">
        <v>4887</v>
      </c>
      <c r="CF37" s="67">
        <v>6.6000000000000003E-2</v>
      </c>
      <c r="CG37" s="67">
        <v>7.9000000000000001E-2</v>
      </c>
      <c r="CI37" s="69">
        <v>19</v>
      </c>
      <c r="CJ37" s="67">
        <v>5360</v>
      </c>
      <c r="CK37" s="67">
        <v>6.2E-2</v>
      </c>
      <c r="CL37" s="67">
        <v>7.9000000000000001E-2</v>
      </c>
      <c r="CN37" s="69">
        <v>19</v>
      </c>
      <c r="CO37" s="67">
        <v>5348</v>
      </c>
      <c r="CP37" s="67">
        <v>6.2E-2</v>
      </c>
      <c r="CQ37" s="67">
        <v>7.8E-2</v>
      </c>
      <c r="CS37" s="69">
        <v>19</v>
      </c>
      <c r="CT37" s="67">
        <v>7113</v>
      </c>
      <c r="CU37" s="67">
        <v>8.2000000000000003E-2</v>
      </c>
      <c r="CV37" s="67">
        <v>0.10199999999999999</v>
      </c>
      <c r="CX37" s="69">
        <v>19</v>
      </c>
      <c r="CY37" s="67">
        <v>6789</v>
      </c>
      <c r="CZ37" s="67">
        <v>7.0000000000000007E-2</v>
      </c>
      <c r="DA37" s="67">
        <v>8.7999999999999995E-2</v>
      </c>
    </row>
    <row r="38" spans="2:105" ht="15.6" x14ac:dyDescent="0.3">
      <c r="B38" s="69">
        <v>20.5</v>
      </c>
      <c r="C38" s="67">
        <v>2030</v>
      </c>
      <c r="D38" s="67">
        <v>0.06</v>
      </c>
      <c r="E38" s="67">
        <v>7.6999999999999999E-2</v>
      </c>
      <c r="H38" s="1"/>
      <c r="I38" s="1"/>
      <c r="L38" s="69">
        <v>19.5</v>
      </c>
      <c r="M38" s="67">
        <v>1835</v>
      </c>
      <c r="N38" s="67">
        <v>5.0999999999999997E-2</v>
      </c>
      <c r="O38" s="67">
        <v>6.9000000000000006E-2</v>
      </c>
      <c r="Q38" s="69">
        <v>19.5</v>
      </c>
      <c r="R38" s="67">
        <v>3075</v>
      </c>
      <c r="S38" s="67">
        <v>6.9000000000000006E-2</v>
      </c>
      <c r="T38" s="67">
        <v>8.8999999999999996E-2</v>
      </c>
      <c r="V38" s="69">
        <v>19.5</v>
      </c>
      <c r="W38" s="67">
        <v>3075</v>
      </c>
      <c r="X38" s="67">
        <v>6.9000000000000006E-2</v>
      </c>
      <c r="Y38" s="67">
        <v>8.8999999999999996E-2</v>
      </c>
      <c r="Z38" s="57"/>
      <c r="AA38" s="69">
        <v>19.5</v>
      </c>
      <c r="AB38" s="67">
        <v>3300</v>
      </c>
      <c r="AC38" s="67">
        <v>7.3999999999999996E-2</v>
      </c>
      <c r="AD38" s="67">
        <v>9.5000000000000001E-2</v>
      </c>
      <c r="AF38" s="69">
        <v>19.5</v>
      </c>
      <c r="AG38" s="67">
        <v>3450</v>
      </c>
      <c r="AH38" s="67">
        <v>7.6999999999999999E-2</v>
      </c>
      <c r="AI38" s="67">
        <v>0.1</v>
      </c>
      <c r="AK38" s="69">
        <v>19.5</v>
      </c>
      <c r="AL38" s="67">
        <v>3300</v>
      </c>
      <c r="AM38" s="67">
        <v>6.8000000000000005E-2</v>
      </c>
      <c r="AN38" s="67">
        <v>8.5999999999999993E-2</v>
      </c>
      <c r="AO38" s="272"/>
      <c r="AP38" s="69">
        <v>19.5</v>
      </c>
      <c r="AQ38" s="67">
        <v>3450</v>
      </c>
      <c r="AR38" s="67">
        <v>7.0999999999999994E-2</v>
      </c>
      <c r="AS38" s="67">
        <v>9.0999999999999998E-2</v>
      </c>
      <c r="AT38" s="272"/>
      <c r="AU38" s="69">
        <v>19.5</v>
      </c>
      <c r="AV38" s="67">
        <v>3600</v>
      </c>
      <c r="AW38" s="67">
        <v>7.3999999999999996E-2</v>
      </c>
      <c r="AX38" s="67">
        <v>9.5000000000000001E-2</v>
      </c>
      <c r="AZ38" s="69">
        <v>19.5</v>
      </c>
      <c r="BA38" s="67">
        <v>3000</v>
      </c>
      <c r="BB38" s="67">
        <v>5.2999999999999999E-2</v>
      </c>
      <c r="BC38" s="67">
        <v>7.1999999999999995E-2</v>
      </c>
      <c r="BD38" s="57"/>
      <c r="BE38" s="69">
        <v>19.5</v>
      </c>
      <c r="BF38" s="67">
        <v>3300</v>
      </c>
      <c r="BG38" s="67">
        <v>5.8000000000000003E-2</v>
      </c>
      <c r="BH38" s="67">
        <v>7.8E-2</v>
      </c>
      <c r="BJ38" s="69">
        <v>19.5</v>
      </c>
      <c r="BK38" s="67">
        <v>3450</v>
      </c>
      <c r="BL38" s="67">
        <v>6.0999999999999999E-2</v>
      </c>
      <c r="BM38" s="67">
        <v>8.1000000000000003E-2</v>
      </c>
      <c r="BO38" s="69">
        <v>19.5</v>
      </c>
      <c r="BP38" s="67">
        <v>3450</v>
      </c>
      <c r="BQ38" s="67">
        <v>5.1999999999999998E-2</v>
      </c>
      <c r="BR38" s="67">
        <v>6.9000000000000006E-2</v>
      </c>
      <c r="BT38" s="69">
        <v>19.5</v>
      </c>
      <c r="BU38" s="67">
        <v>4200</v>
      </c>
      <c r="BV38" s="67">
        <v>6.4000000000000001E-2</v>
      </c>
      <c r="BW38" s="67">
        <v>8.1000000000000003E-2</v>
      </c>
      <c r="BY38" s="69">
        <v>19.5</v>
      </c>
      <c r="BZ38" s="67">
        <v>3898</v>
      </c>
      <c r="CA38" s="67">
        <v>4.9000000000000002E-2</v>
      </c>
      <c r="CB38" s="67">
        <v>6.4000000000000001E-2</v>
      </c>
      <c r="CC38" s="361"/>
      <c r="CD38" s="69">
        <v>19.5</v>
      </c>
      <c r="CE38" s="67">
        <v>4655</v>
      </c>
      <c r="CF38" s="67">
        <v>5.8000000000000003E-2</v>
      </c>
      <c r="CG38" s="67">
        <v>7.0000000000000007E-2</v>
      </c>
      <c r="CI38" s="69">
        <v>19.5</v>
      </c>
      <c r="CJ38" s="67">
        <v>5128</v>
      </c>
      <c r="CK38" s="67">
        <v>5.5E-2</v>
      </c>
      <c r="CL38" s="67">
        <v>7.0000000000000007E-2</v>
      </c>
      <c r="CN38" s="69">
        <v>19.5</v>
      </c>
      <c r="CO38" s="67">
        <v>5095</v>
      </c>
      <c r="CP38" s="67">
        <v>5.3999999999999999E-2</v>
      </c>
      <c r="CQ38" s="67">
        <v>7.0000000000000007E-2</v>
      </c>
      <c r="CS38" s="69">
        <v>19.5</v>
      </c>
      <c r="CT38" s="67">
        <v>6956</v>
      </c>
      <c r="CU38" s="67">
        <v>7.3999999999999996E-2</v>
      </c>
      <c r="CV38" s="67">
        <v>9.2999999999999999E-2</v>
      </c>
      <c r="CX38" s="69">
        <v>19.5</v>
      </c>
      <c r="CY38" s="67">
        <v>6630</v>
      </c>
      <c r="CZ38" s="67">
        <v>6.3E-2</v>
      </c>
      <c r="DA38" s="67">
        <v>0.08</v>
      </c>
    </row>
    <row r="39" spans="2:105" ht="15.6" x14ac:dyDescent="0.3">
      <c r="B39" s="69">
        <v>21</v>
      </c>
      <c r="C39" s="67">
        <v>2030</v>
      </c>
      <c r="D39" s="67">
        <v>5.6000000000000001E-2</v>
      </c>
      <c r="E39" s="67">
        <v>7.1999999999999995E-2</v>
      </c>
      <c r="L39" s="69">
        <v>20</v>
      </c>
      <c r="M39" s="67">
        <v>1835</v>
      </c>
      <c r="N39" s="67">
        <v>4.8000000000000001E-2</v>
      </c>
      <c r="O39" s="67">
        <v>6.4000000000000001E-2</v>
      </c>
      <c r="Q39" s="69">
        <v>20</v>
      </c>
      <c r="R39" s="67">
        <v>3075</v>
      </c>
      <c r="S39" s="67">
        <v>6.4000000000000001E-2</v>
      </c>
      <c r="T39" s="67">
        <v>8.3000000000000004E-2</v>
      </c>
      <c r="V39" s="69">
        <v>20</v>
      </c>
      <c r="W39" s="67">
        <v>3075</v>
      </c>
      <c r="X39" s="67">
        <v>6.4000000000000001E-2</v>
      </c>
      <c r="Y39" s="67">
        <v>8.3000000000000004E-2</v>
      </c>
      <c r="Z39" s="57"/>
      <c r="AA39" s="69">
        <v>20</v>
      </c>
      <c r="AB39" s="67">
        <v>3300</v>
      </c>
      <c r="AC39" s="67">
        <v>6.8000000000000005E-2</v>
      </c>
      <c r="AD39" s="67">
        <v>8.7999999999999995E-2</v>
      </c>
      <c r="AF39" s="69">
        <v>20</v>
      </c>
      <c r="AG39" s="67">
        <v>3450</v>
      </c>
      <c r="AH39" s="67">
        <v>7.0999999999999994E-2</v>
      </c>
      <c r="AI39" s="67">
        <v>9.2999999999999999E-2</v>
      </c>
      <c r="AK39" s="69">
        <v>20</v>
      </c>
      <c r="AL39" s="67">
        <v>3300</v>
      </c>
      <c r="AM39" s="67">
        <v>6.3E-2</v>
      </c>
      <c r="AN39" s="67">
        <v>0.08</v>
      </c>
      <c r="AO39" s="272"/>
      <c r="AP39" s="69">
        <v>20</v>
      </c>
      <c r="AQ39" s="67">
        <v>3450</v>
      </c>
      <c r="AR39" s="67">
        <v>6.5000000000000002E-2</v>
      </c>
      <c r="AS39" s="67">
        <v>8.5000000000000006E-2</v>
      </c>
      <c r="AT39" s="272"/>
      <c r="AU39" s="69">
        <v>20</v>
      </c>
      <c r="AV39" s="67">
        <v>3600</v>
      </c>
      <c r="AW39" s="67">
        <v>6.8000000000000005E-2</v>
      </c>
      <c r="AX39" s="67">
        <v>8.8999999999999996E-2</v>
      </c>
      <c r="AZ39" s="69">
        <v>20</v>
      </c>
      <c r="BA39" s="67">
        <v>3000</v>
      </c>
      <c r="BB39" s="67">
        <v>4.9000000000000002E-2</v>
      </c>
      <c r="BC39" s="67">
        <v>6.7000000000000004E-2</v>
      </c>
      <c r="BD39" s="57"/>
      <c r="BE39" s="69">
        <v>20</v>
      </c>
      <c r="BF39" s="67">
        <v>3300</v>
      </c>
      <c r="BG39" s="67">
        <v>5.3999999999999999E-2</v>
      </c>
      <c r="BH39" s="67">
        <v>7.1999999999999995E-2</v>
      </c>
      <c r="BJ39" s="69">
        <v>20</v>
      </c>
      <c r="BK39" s="67">
        <v>3450</v>
      </c>
      <c r="BL39" s="67">
        <v>5.6000000000000001E-2</v>
      </c>
      <c r="BM39" s="67">
        <v>7.5999999999999998E-2</v>
      </c>
      <c r="BO39" s="69">
        <v>20</v>
      </c>
      <c r="BP39" s="67">
        <v>3450</v>
      </c>
      <c r="BQ39" s="67">
        <v>4.8000000000000001E-2</v>
      </c>
      <c r="BR39" s="67">
        <v>6.5000000000000002E-2</v>
      </c>
      <c r="BT39" s="69">
        <v>20</v>
      </c>
      <c r="BU39" s="67">
        <v>4200</v>
      </c>
      <c r="BV39" s="67">
        <v>5.8999999999999997E-2</v>
      </c>
      <c r="BW39" s="67">
        <v>7.5999999999999998E-2</v>
      </c>
      <c r="BY39" s="69">
        <v>20</v>
      </c>
      <c r="BZ39" s="67">
        <v>3774</v>
      </c>
      <c r="CA39" s="67">
        <v>4.3999999999999997E-2</v>
      </c>
      <c r="CB39" s="67">
        <v>5.8000000000000003E-2</v>
      </c>
      <c r="CC39" s="361"/>
      <c r="CD39" s="69">
        <v>20</v>
      </c>
      <c r="CE39" s="67">
        <v>4424</v>
      </c>
      <c r="CF39" s="67">
        <v>5.0999999999999997E-2</v>
      </c>
      <c r="CG39" s="67">
        <v>6.2E-2</v>
      </c>
      <c r="CI39" s="69">
        <v>20</v>
      </c>
      <c r="CJ39" s="67">
        <v>4844</v>
      </c>
      <c r="CK39" s="67">
        <v>4.8000000000000001E-2</v>
      </c>
      <c r="CL39" s="67">
        <v>6.2E-2</v>
      </c>
      <c r="CN39" s="69">
        <v>20</v>
      </c>
      <c r="CO39" s="67">
        <v>4825</v>
      </c>
      <c r="CP39" s="67">
        <v>4.8000000000000001E-2</v>
      </c>
      <c r="CQ39" s="67">
        <v>6.2E-2</v>
      </c>
      <c r="CS39" s="69">
        <v>20</v>
      </c>
      <c r="CT39" s="67">
        <v>6682</v>
      </c>
      <c r="CU39" s="67">
        <v>6.6000000000000003E-2</v>
      </c>
      <c r="CV39" s="67">
        <v>8.3000000000000004E-2</v>
      </c>
      <c r="CX39" s="69">
        <v>20</v>
      </c>
      <c r="CY39" s="67">
        <v>6472</v>
      </c>
      <c r="CZ39" s="67">
        <v>5.7000000000000002E-2</v>
      </c>
      <c r="DA39" s="67">
        <v>7.2999999999999995E-2</v>
      </c>
    </row>
    <row r="40" spans="2:105" ht="15.6" x14ac:dyDescent="0.3">
      <c r="B40" s="69">
        <v>21.5</v>
      </c>
      <c r="C40" s="67">
        <v>2030</v>
      </c>
      <c r="D40" s="67">
        <v>5.1999999999999998E-2</v>
      </c>
      <c r="E40" s="67">
        <v>6.7000000000000004E-2</v>
      </c>
      <c r="Q40" s="69">
        <v>20.5</v>
      </c>
      <c r="R40" s="67">
        <v>3075</v>
      </c>
      <c r="S40" s="67">
        <v>5.8999999999999997E-2</v>
      </c>
      <c r="T40" s="67">
        <v>7.6999999999999999E-2</v>
      </c>
      <c r="V40" s="69">
        <v>20.5</v>
      </c>
      <c r="W40" s="67">
        <v>3075</v>
      </c>
      <c r="X40" s="67">
        <v>5.8999999999999997E-2</v>
      </c>
      <c r="Y40" s="67">
        <v>7.6999999999999999E-2</v>
      </c>
      <c r="Z40" s="57"/>
      <c r="AA40" s="69">
        <v>20.5</v>
      </c>
      <c r="AB40" s="67">
        <v>3300</v>
      </c>
      <c r="AC40" s="67">
        <v>6.3E-2</v>
      </c>
      <c r="AD40" s="67">
        <v>8.2000000000000003E-2</v>
      </c>
      <c r="AF40" s="69">
        <v>20.5</v>
      </c>
      <c r="AG40" s="67">
        <v>3450</v>
      </c>
      <c r="AH40" s="67">
        <v>6.6000000000000003E-2</v>
      </c>
      <c r="AI40" s="67">
        <v>8.6999999999999994E-2</v>
      </c>
      <c r="AK40" s="69">
        <v>20.5</v>
      </c>
      <c r="AL40" s="67">
        <v>3300</v>
      </c>
      <c r="AM40" s="67">
        <v>5.8000000000000003E-2</v>
      </c>
      <c r="AN40" s="67">
        <v>7.3999999999999996E-2</v>
      </c>
      <c r="AO40" s="272"/>
      <c r="AP40" s="69">
        <v>20.5</v>
      </c>
      <c r="AQ40" s="67">
        <v>3450</v>
      </c>
      <c r="AR40" s="67">
        <v>6.0999999999999999E-2</v>
      </c>
      <c r="AS40" s="67">
        <v>7.9000000000000001E-2</v>
      </c>
      <c r="AT40" s="272"/>
      <c r="AU40" s="69">
        <v>20.5</v>
      </c>
      <c r="AV40" s="67">
        <v>3600</v>
      </c>
      <c r="AW40" s="67">
        <v>6.3E-2</v>
      </c>
      <c r="AX40" s="67">
        <v>8.3000000000000004E-2</v>
      </c>
      <c r="AZ40" s="69">
        <v>20.5</v>
      </c>
      <c r="BA40" s="67">
        <v>3000</v>
      </c>
      <c r="BB40" s="67">
        <v>4.5999999999999999E-2</v>
      </c>
      <c r="BC40" s="67">
        <v>6.3E-2</v>
      </c>
      <c r="BD40" s="57"/>
      <c r="BE40" s="69">
        <v>20.5</v>
      </c>
      <c r="BF40" s="67">
        <v>3300</v>
      </c>
      <c r="BG40" s="67">
        <v>0.05</v>
      </c>
      <c r="BH40" s="67">
        <v>6.8000000000000005E-2</v>
      </c>
      <c r="BJ40" s="69">
        <v>20.5</v>
      </c>
      <c r="BK40" s="67">
        <v>3450</v>
      </c>
      <c r="BL40" s="67">
        <v>5.1999999999999998E-2</v>
      </c>
      <c r="BM40" s="67">
        <v>7.0999999999999994E-2</v>
      </c>
      <c r="BO40" s="69">
        <v>20.5</v>
      </c>
      <c r="BP40" s="67">
        <v>3450</v>
      </c>
      <c r="BQ40" s="67">
        <v>4.4999999999999998E-2</v>
      </c>
      <c r="BR40" s="67">
        <v>6.0999999999999999E-2</v>
      </c>
      <c r="BT40" s="69">
        <v>20.5</v>
      </c>
      <c r="BU40" s="67">
        <v>4200</v>
      </c>
      <c r="BV40" s="67">
        <v>5.5E-2</v>
      </c>
      <c r="BW40" s="67">
        <v>7.0999999999999994E-2</v>
      </c>
      <c r="BY40" s="69">
        <v>20.5</v>
      </c>
      <c r="BZ40" s="67">
        <v>3613</v>
      </c>
      <c r="CA40" s="67">
        <v>3.9E-2</v>
      </c>
      <c r="CB40" s="67">
        <v>5.1999999999999998E-2</v>
      </c>
      <c r="CC40" s="361"/>
      <c r="CD40" s="69">
        <v>20.5</v>
      </c>
      <c r="CE40" s="67">
        <v>4196</v>
      </c>
      <c r="CF40" s="67">
        <v>4.4999999999999998E-2</v>
      </c>
      <c r="CG40" s="67">
        <v>5.5E-2</v>
      </c>
      <c r="CI40" s="69">
        <v>20.5</v>
      </c>
      <c r="CJ40" s="67">
        <v>4555</v>
      </c>
      <c r="CK40" s="67">
        <v>4.2000000000000003E-2</v>
      </c>
      <c r="CL40" s="67">
        <v>5.5E-2</v>
      </c>
      <c r="CN40" s="69">
        <v>20.5</v>
      </c>
      <c r="CO40" s="67">
        <v>4538</v>
      </c>
      <c r="CP40" s="67">
        <v>4.2000000000000003E-2</v>
      </c>
      <c r="CQ40" s="67">
        <v>5.3999999999999999E-2</v>
      </c>
      <c r="CS40" s="69">
        <v>20.5</v>
      </c>
      <c r="CT40" s="67">
        <v>6305</v>
      </c>
      <c r="CU40" s="67">
        <v>5.8000000000000003E-2</v>
      </c>
      <c r="CV40" s="67">
        <v>7.2999999999999995E-2</v>
      </c>
      <c r="CX40" s="69">
        <v>20.5</v>
      </c>
      <c r="CY40" s="67">
        <v>6262</v>
      </c>
      <c r="CZ40" s="67">
        <v>5.0999999999999997E-2</v>
      </c>
      <c r="DA40" s="67">
        <v>6.6000000000000003E-2</v>
      </c>
    </row>
    <row r="41" spans="2:105" ht="15.6" x14ac:dyDescent="0.3">
      <c r="B41" s="69">
        <v>22</v>
      </c>
      <c r="C41" s="67">
        <v>2030</v>
      </c>
      <c r="D41" s="67">
        <v>4.9000000000000002E-2</v>
      </c>
      <c r="E41" s="67">
        <v>6.3E-2</v>
      </c>
      <c r="L41" t="s">
        <v>515</v>
      </c>
      <c r="Q41" s="69">
        <v>21</v>
      </c>
      <c r="R41" s="67">
        <v>3075</v>
      </c>
      <c r="S41" s="67">
        <v>5.5E-2</v>
      </c>
      <c r="T41" s="67">
        <v>7.1999999999999995E-2</v>
      </c>
      <c r="V41" s="69">
        <v>21</v>
      </c>
      <c r="W41" s="67">
        <v>3075</v>
      </c>
      <c r="X41" s="67">
        <v>5.5E-2</v>
      </c>
      <c r="Y41" s="67">
        <v>7.1999999999999995E-2</v>
      </c>
      <c r="Z41" s="57"/>
      <c r="AA41" s="69">
        <v>21</v>
      </c>
      <c r="AB41" s="67">
        <v>3300</v>
      </c>
      <c r="AC41" s="67">
        <v>5.8999999999999997E-2</v>
      </c>
      <c r="AD41" s="67">
        <v>7.6999999999999999E-2</v>
      </c>
      <c r="AF41" s="69">
        <v>21</v>
      </c>
      <c r="AG41" s="67">
        <v>3450</v>
      </c>
      <c r="AH41" s="67">
        <v>6.2E-2</v>
      </c>
      <c r="AI41" s="67">
        <v>8.1000000000000003E-2</v>
      </c>
      <c r="AK41" s="69">
        <v>21</v>
      </c>
      <c r="AL41" s="67">
        <v>3300</v>
      </c>
      <c r="AM41" s="67">
        <v>5.3999999999999999E-2</v>
      </c>
      <c r="AN41" s="67">
        <v>6.9000000000000006E-2</v>
      </c>
      <c r="AO41" s="272"/>
      <c r="AP41" s="69">
        <v>21</v>
      </c>
      <c r="AQ41" s="67">
        <v>3450</v>
      </c>
      <c r="AR41" s="67">
        <v>5.7000000000000002E-2</v>
      </c>
      <c r="AS41" s="67">
        <v>7.3999999999999996E-2</v>
      </c>
      <c r="AT41" s="272"/>
      <c r="AU41" s="69">
        <v>21</v>
      </c>
      <c r="AV41" s="67">
        <v>3600</v>
      </c>
      <c r="AW41" s="67">
        <v>5.8999999999999997E-2</v>
      </c>
      <c r="AX41" s="67">
        <v>7.6999999999999999E-2</v>
      </c>
      <c r="AZ41" s="69">
        <v>21</v>
      </c>
      <c r="BA41" s="67">
        <v>3000</v>
      </c>
      <c r="BB41" s="67">
        <v>4.2000000000000003E-2</v>
      </c>
      <c r="BC41" s="67">
        <v>5.8999999999999997E-2</v>
      </c>
      <c r="BD41" s="57"/>
      <c r="BE41" s="69">
        <v>21</v>
      </c>
      <c r="BF41" s="67">
        <v>3300</v>
      </c>
      <c r="BG41" s="67">
        <v>4.7E-2</v>
      </c>
      <c r="BH41" s="67">
        <v>6.3E-2</v>
      </c>
      <c r="BJ41" s="69">
        <v>21</v>
      </c>
      <c r="BK41" s="67">
        <v>3450</v>
      </c>
      <c r="BL41" s="67">
        <v>4.9000000000000002E-2</v>
      </c>
      <c r="BM41" s="67">
        <v>6.6000000000000003E-2</v>
      </c>
      <c r="BO41" s="69">
        <v>21</v>
      </c>
      <c r="BP41" s="67">
        <v>3450</v>
      </c>
      <c r="BQ41" s="67">
        <v>4.2000000000000003E-2</v>
      </c>
      <c r="BR41" s="67">
        <v>5.7000000000000002E-2</v>
      </c>
      <c r="BT41" s="69">
        <v>21</v>
      </c>
      <c r="BU41" s="67">
        <v>4200</v>
      </c>
      <c r="BV41" s="67">
        <v>5.0999999999999997E-2</v>
      </c>
      <c r="BW41" s="67">
        <v>6.6000000000000003E-2</v>
      </c>
      <c r="BY41" s="69">
        <v>21</v>
      </c>
      <c r="BZ41" s="67">
        <v>3416</v>
      </c>
      <c r="CA41" s="67">
        <v>3.4000000000000002E-2</v>
      </c>
      <c r="CB41" s="67">
        <v>4.5999999999999999E-2</v>
      </c>
      <c r="CC41" s="361"/>
      <c r="CD41" s="69">
        <v>21</v>
      </c>
      <c r="CE41" s="67">
        <v>3966</v>
      </c>
      <c r="CF41" s="67">
        <v>0.04</v>
      </c>
      <c r="CG41" s="67">
        <v>4.9000000000000002E-2</v>
      </c>
      <c r="CI41" s="69">
        <v>21</v>
      </c>
      <c r="CJ41" s="67">
        <v>4268</v>
      </c>
      <c r="CK41" s="67">
        <v>3.6999999999999998E-2</v>
      </c>
      <c r="CL41" s="67">
        <v>4.8000000000000001E-2</v>
      </c>
      <c r="CN41" s="69">
        <v>21</v>
      </c>
      <c r="CO41" s="67">
        <v>4251</v>
      </c>
      <c r="CP41" s="67">
        <v>3.5999999999999997E-2</v>
      </c>
      <c r="CQ41" s="67">
        <v>4.8000000000000001E-2</v>
      </c>
      <c r="CS41" s="69">
        <v>21</v>
      </c>
      <c r="CT41" s="67">
        <v>5865</v>
      </c>
      <c r="CU41" s="67">
        <v>0.05</v>
      </c>
      <c r="CV41" s="67">
        <v>6.4000000000000001E-2</v>
      </c>
      <c r="CX41" s="69">
        <v>21</v>
      </c>
      <c r="CY41" s="67">
        <v>5946</v>
      </c>
      <c r="CZ41" s="67">
        <v>4.4999999999999998E-2</v>
      </c>
      <c r="DA41" s="67">
        <v>5.8000000000000003E-2</v>
      </c>
    </row>
    <row r="42" spans="2:105" ht="15.6" x14ac:dyDescent="0.3">
      <c r="B42" s="69">
        <v>22.5</v>
      </c>
      <c r="C42" s="67">
        <v>2030</v>
      </c>
      <c r="D42" s="67">
        <v>4.5999999999999999E-2</v>
      </c>
      <c r="E42" s="67">
        <v>5.8999999999999997E-2</v>
      </c>
      <c r="Q42" s="69">
        <v>21.5</v>
      </c>
      <c r="R42" s="67">
        <v>3075</v>
      </c>
      <c r="S42" s="67">
        <v>5.0999999999999997E-2</v>
      </c>
      <c r="T42" s="67">
        <v>6.8000000000000005E-2</v>
      </c>
      <c r="V42" s="69">
        <v>21.5</v>
      </c>
      <c r="W42" s="67">
        <v>3075</v>
      </c>
      <c r="X42" s="67">
        <v>5.0999999999999997E-2</v>
      </c>
      <c r="Y42" s="67">
        <v>6.8000000000000005E-2</v>
      </c>
      <c r="Z42" s="57"/>
      <c r="AA42" s="69">
        <v>21.5</v>
      </c>
      <c r="AB42" s="67">
        <v>3300</v>
      </c>
      <c r="AC42" s="67">
        <v>5.5E-2</v>
      </c>
      <c r="AD42" s="67">
        <v>7.1999999999999995E-2</v>
      </c>
      <c r="AF42" s="69">
        <v>21.5</v>
      </c>
      <c r="AG42" s="67">
        <v>3450</v>
      </c>
      <c r="AH42" s="67">
        <v>5.8000000000000003E-2</v>
      </c>
      <c r="AI42" s="67">
        <v>7.6999999999999999E-2</v>
      </c>
      <c r="AK42" s="69">
        <v>21.5</v>
      </c>
      <c r="AL42" s="67">
        <v>3300</v>
      </c>
      <c r="AM42" s="67">
        <v>0.05</v>
      </c>
      <c r="AN42" s="67">
        <v>6.6000000000000003E-2</v>
      </c>
      <c r="AO42" s="272"/>
      <c r="AP42" s="69">
        <v>21.5</v>
      </c>
      <c r="AQ42" s="67">
        <v>3450</v>
      </c>
      <c r="AR42" s="67">
        <v>5.2999999999999999E-2</v>
      </c>
      <c r="AS42" s="67">
        <v>7.0000000000000007E-2</v>
      </c>
      <c r="AT42" s="272"/>
      <c r="AU42" s="69">
        <v>21.5</v>
      </c>
      <c r="AV42" s="67">
        <v>3600</v>
      </c>
      <c r="AW42" s="67">
        <v>5.5E-2</v>
      </c>
      <c r="AX42" s="67">
        <v>7.2999999999999995E-2</v>
      </c>
      <c r="AZ42" s="69">
        <v>21.5</v>
      </c>
      <c r="BA42" s="67">
        <v>3000</v>
      </c>
      <c r="BB42" s="67">
        <v>0.04</v>
      </c>
      <c r="BC42" s="67">
        <v>5.6000000000000001E-2</v>
      </c>
      <c r="BD42" s="57"/>
      <c r="BE42" s="69">
        <v>21.5</v>
      </c>
      <c r="BF42" s="67">
        <v>3300</v>
      </c>
      <c r="BG42" s="67">
        <v>4.2999999999999997E-2</v>
      </c>
      <c r="BH42" s="67">
        <v>0.06</v>
      </c>
      <c r="BJ42" s="69">
        <v>21.5</v>
      </c>
      <c r="BK42" s="67">
        <v>3450</v>
      </c>
      <c r="BL42" s="67">
        <v>4.4999999999999998E-2</v>
      </c>
      <c r="BM42" s="67">
        <v>6.3E-2</v>
      </c>
      <c r="BO42" s="69">
        <v>21.5</v>
      </c>
      <c r="BP42" s="67">
        <v>3450</v>
      </c>
      <c r="BQ42" s="67">
        <v>3.9E-2</v>
      </c>
      <c r="BR42" s="67">
        <v>5.3999999999999999E-2</v>
      </c>
      <c r="BT42" s="69">
        <v>21.5</v>
      </c>
      <c r="BU42" s="67">
        <v>4200</v>
      </c>
      <c r="BV42" s="67">
        <v>4.7E-2</v>
      </c>
      <c r="BW42" s="67">
        <v>6.3E-2</v>
      </c>
      <c r="BY42" s="69">
        <v>21.5</v>
      </c>
      <c r="BZ42" s="67">
        <v>3190</v>
      </c>
      <c r="CA42" s="67">
        <v>0.03</v>
      </c>
      <c r="CB42" s="67">
        <v>4.1000000000000002E-2</v>
      </c>
      <c r="CC42" s="361"/>
      <c r="CD42" s="69">
        <v>21.5</v>
      </c>
      <c r="CE42" s="67">
        <v>3723</v>
      </c>
      <c r="CF42" s="67">
        <v>3.5000000000000003E-2</v>
      </c>
      <c r="CG42" s="67">
        <v>4.2999999999999997E-2</v>
      </c>
      <c r="CI42" s="69">
        <v>21.5</v>
      </c>
      <c r="CJ42" s="67">
        <v>3985</v>
      </c>
      <c r="CK42" s="67">
        <v>3.2000000000000001E-2</v>
      </c>
      <c r="CL42" s="67">
        <v>4.2999999999999997E-2</v>
      </c>
      <c r="CN42" s="69">
        <v>21.5</v>
      </c>
      <c r="CO42" s="67">
        <v>3954</v>
      </c>
      <c r="CP42" s="67">
        <v>3.2000000000000001E-2</v>
      </c>
      <c r="CQ42" s="67">
        <v>4.2000000000000003E-2</v>
      </c>
      <c r="CS42" s="69">
        <v>21.5</v>
      </c>
      <c r="CT42" s="67">
        <v>5397</v>
      </c>
      <c r="CU42" s="67">
        <v>4.2999999999999997E-2</v>
      </c>
      <c r="CV42" s="67">
        <v>5.6000000000000001E-2</v>
      </c>
      <c r="CX42" s="69">
        <v>21.5</v>
      </c>
      <c r="CY42" s="67">
        <v>5538</v>
      </c>
      <c r="CZ42" s="67">
        <v>3.9E-2</v>
      </c>
      <c r="DA42" s="67">
        <v>5.1999999999999998E-2</v>
      </c>
    </row>
    <row r="43" spans="2:105" ht="15.6" x14ac:dyDescent="0.3">
      <c r="B43" s="69">
        <v>23</v>
      </c>
      <c r="C43" s="67">
        <v>2030</v>
      </c>
      <c r="D43" s="67">
        <v>4.2999999999999997E-2</v>
      </c>
      <c r="E43" s="67">
        <v>5.5E-2</v>
      </c>
      <c r="Q43" s="69">
        <v>22</v>
      </c>
      <c r="R43" s="67">
        <v>3075</v>
      </c>
      <c r="S43" s="67">
        <v>4.8000000000000001E-2</v>
      </c>
      <c r="T43" s="67">
        <v>6.4000000000000001E-2</v>
      </c>
      <c r="V43" s="69">
        <v>22</v>
      </c>
      <c r="W43" s="67">
        <v>3075</v>
      </c>
      <c r="X43" s="67">
        <v>4.8000000000000001E-2</v>
      </c>
      <c r="Y43" s="67">
        <v>6.4000000000000001E-2</v>
      </c>
      <c r="Z43" s="57"/>
      <c r="AA43" s="69">
        <v>22</v>
      </c>
      <c r="AB43" s="67">
        <v>3300</v>
      </c>
      <c r="AC43" s="67">
        <v>5.0999999999999997E-2</v>
      </c>
      <c r="AD43" s="67">
        <v>6.8000000000000005E-2</v>
      </c>
      <c r="AF43" s="69">
        <v>22</v>
      </c>
      <c r="AG43" s="67">
        <v>3450</v>
      </c>
      <c r="AH43" s="67">
        <v>5.3999999999999999E-2</v>
      </c>
      <c r="AI43" s="67">
        <v>7.1999999999999995E-2</v>
      </c>
      <c r="AK43" s="69">
        <v>22</v>
      </c>
      <c r="AL43" s="67">
        <v>3300</v>
      </c>
      <c r="AM43" s="67">
        <v>4.7E-2</v>
      </c>
      <c r="AN43" s="67">
        <v>6.0999999999999999E-2</v>
      </c>
      <c r="AO43" s="272"/>
      <c r="AP43" s="69">
        <v>22</v>
      </c>
      <c r="AQ43" s="67">
        <v>3450</v>
      </c>
      <c r="AR43" s="67">
        <v>4.9000000000000002E-2</v>
      </c>
      <c r="AS43" s="67">
        <v>6.6000000000000003E-2</v>
      </c>
      <c r="AT43" s="272"/>
      <c r="AU43" s="69">
        <v>22</v>
      </c>
      <c r="AV43" s="67">
        <v>3600</v>
      </c>
      <c r="AW43" s="67">
        <v>5.0999999999999997E-2</v>
      </c>
      <c r="AX43" s="67">
        <v>6.9000000000000006E-2</v>
      </c>
      <c r="AZ43" s="69">
        <v>22</v>
      </c>
      <c r="BA43" s="67">
        <v>3000</v>
      </c>
      <c r="BB43" s="67">
        <v>3.6999999999999998E-2</v>
      </c>
      <c r="BC43" s="67">
        <v>5.1999999999999998E-2</v>
      </c>
      <c r="BD43" s="57"/>
      <c r="BE43" s="69">
        <v>22</v>
      </c>
      <c r="BF43" s="67">
        <v>3300</v>
      </c>
      <c r="BG43" s="67">
        <v>4.1000000000000002E-2</v>
      </c>
      <c r="BH43" s="67">
        <v>5.6000000000000001E-2</v>
      </c>
      <c r="BJ43" s="69">
        <v>22</v>
      </c>
      <c r="BK43" s="67">
        <v>3450</v>
      </c>
      <c r="BL43" s="67">
        <v>4.2000000000000003E-2</v>
      </c>
      <c r="BM43" s="67">
        <v>5.8999999999999997E-2</v>
      </c>
      <c r="BO43" s="69">
        <v>22</v>
      </c>
      <c r="BP43" s="67">
        <v>3450</v>
      </c>
      <c r="BQ43" s="67">
        <v>3.5999999999999997E-2</v>
      </c>
      <c r="BR43" s="67">
        <v>5.0999999999999997E-2</v>
      </c>
      <c r="BT43" s="69">
        <v>22</v>
      </c>
      <c r="BU43" s="67">
        <v>4200</v>
      </c>
      <c r="BV43" s="67">
        <v>4.3999999999999997E-2</v>
      </c>
      <c r="BW43" s="67">
        <v>5.8999999999999997E-2</v>
      </c>
      <c r="BY43" s="69">
        <v>22</v>
      </c>
      <c r="BZ43" s="67">
        <v>2929</v>
      </c>
      <c r="CA43" s="67">
        <v>2.5000000000000001E-2</v>
      </c>
      <c r="CB43" s="67">
        <v>3.5999999999999997E-2</v>
      </c>
      <c r="CC43" s="361"/>
      <c r="CD43" s="69">
        <v>22</v>
      </c>
      <c r="CE43" s="67">
        <v>3495</v>
      </c>
      <c r="CF43" s="67">
        <v>0.03</v>
      </c>
      <c r="CG43" s="67">
        <v>3.7999999999999999E-2</v>
      </c>
      <c r="CI43" s="69">
        <v>22</v>
      </c>
      <c r="CJ43" s="67">
        <v>3690</v>
      </c>
      <c r="CK43" s="67">
        <v>2.7E-2</v>
      </c>
      <c r="CL43" s="67">
        <v>3.7999999999999999E-2</v>
      </c>
      <c r="CN43" s="69">
        <v>22</v>
      </c>
      <c r="CO43" s="67">
        <v>3664</v>
      </c>
      <c r="CP43" s="67">
        <v>2.7E-2</v>
      </c>
      <c r="CQ43" s="67">
        <v>3.6999999999999998E-2</v>
      </c>
      <c r="CS43" s="69">
        <v>22</v>
      </c>
      <c r="CT43" s="67">
        <v>4928</v>
      </c>
      <c r="CU43" s="67">
        <v>3.6999999999999998E-2</v>
      </c>
      <c r="CV43" s="67">
        <v>4.8000000000000001E-2</v>
      </c>
      <c r="CX43" s="69">
        <v>22</v>
      </c>
      <c r="CY43" s="67">
        <v>5069</v>
      </c>
      <c r="CZ43" s="67">
        <v>3.3000000000000002E-2</v>
      </c>
      <c r="DA43" s="67">
        <v>4.4999999999999998E-2</v>
      </c>
    </row>
    <row r="44" spans="2:105" ht="15.6" x14ac:dyDescent="0.3">
      <c r="B44" s="69">
        <v>23.5</v>
      </c>
      <c r="C44" s="67">
        <v>2030</v>
      </c>
      <c r="D44" s="67">
        <v>0.04</v>
      </c>
      <c r="E44" s="67">
        <v>5.1999999999999998E-2</v>
      </c>
      <c r="Q44" s="69">
        <v>22.5</v>
      </c>
      <c r="R44" s="67">
        <v>3075</v>
      </c>
      <c r="S44" s="67">
        <v>4.4999999999999998E-2</v>
      </c>
      <c r="T44" s="67">
        <v>0.06</v>
      </c>
      <c r="V44" s="69">
        <v>22.5</v>
      </c>
      <c r="W44" s="67">
        <v>3075</v>
      </c>
      <c r="X44" s="67">
        <v>4.4999999999999998E-2</v>
      </c>
      <c r="Y44" s="67">
        <v>0.06</v>
      </c>
      <c r="Z44" s="57"/>
      <c r="AA44" s="69">
        <v>22.5</v>
      </c>
      <c r="AB44" s="67">
        <v>3300</v>
      </c>
      <c r="AC44" s="67">
        <v>4.8000000000000001E-2</v>
      </c>
      <c r="AD44" s="67">
        <v>6.4000000000000001E-2</v>
      </c>
      <c r="AF44" s="69">
        <v>22.5</v>
      </c>
      <c r="AG44" s="67">
        <v>3450</v>
      </c>
      <c r="AH44" s="67">
        <v>0.05</v>
      </c>
      <c r="AI44" s="67">
        <v>6.8000000000000005E-2</v>
      </c>
      <c r="AK44" s="69">
        <v>22.5</v>
      </c>
      <c r="AL44" s="67">
        <v>3300</v>
      </c>
      <c r="AM44" s="67">
        <v>4.3999999999999997E-2</v>
      </c>
      <c r="AN44" s="67">
        <v>5.8000000000000003E-2</v>
      </c>
      <c r="AO44" s="272"/>
      <c r="AP44" s="69">
        <v>22.5</v>
      </c>
      <c r="AQ44" s="67">
        <v>3450</v>
      </c>
      <c r="AR44" s="67">
        <v>4.5999999999999999E-2</v>
      </c>
      <c r="AS44" s="67">
        <v>6.2E-2</v>
      </c>
      <c r="AT44" s="272"/>
      <c r="AU44" s="69">
        <v>22.5</v>
      </c>
      <c r="AV44" s="67">
        <v>3600</v>
      </c>
      <c r="AW44" s="67">
        <v>4.8000000000000001E-2</v>
      </c>
      <c r="AX44" s="67">
        <v>6.4000000000000001E-2</v>
      </c>
      <c r="AZ44" s="69">
        <v>22.5</v>
      </c>
      <c r="BA44" s="67">
        <v>3000</v>
      </c>
      <c r="BB44" s="67">
        <v>3.4000000000000002E-2</v>
      </c>
      <c r="BC44" s="67">
        <v>4.9000000000000002E-2</v>
      </c>
      <c r="BD44" s="57"/>
      <c r="BE44" s="69">
        <v>22.5</v>
      </c>
      <c r="BF44" s="67">
        <v>3300</v>
      </c>
      <c r="BG44" s="67">
        <v>3.7999999999999999E-2</v>
      </c>
      <c r="BH44" s="67">
        <v>5.2999999999999999E-2</v>
      </c>
      <c r="BJ44" s="69">
        <v>22.5</v>
      </c>
      <c r="BK44" s="67">
        <v>3450</v>
      </c>
      <c r="BL44" s="67">
        <v>0.04</v>
      </c>
      <c r="BM44" s="67">
        <v>5.6000000000000001E-2</v>
      </c>
      <c r="BO44" s="69">
        <v>22.5</v>
      </c>
      <c r="BP44" s="67">
        <v>3450</v>
      </c>
      <c r="BQ44" s="67">
        <v>3.4000000000000002E-2</v>
      </c>
      <c r="BR44" s="67">
        <v>4.8000000000000001E-2</v>
      </c>
      <c r="BT44" s="69">
        <v>22.5</v>
      </c>
      <c r="BU44" s="67">
        <v>4200</v>
      </c>
      <c r="BV44" s="67">
        <v>4.1000000000000002E-2</v>
      </c>
      <c r="BW44" s="67">
        <v>5.5E-2</v>
      </c>
      <c r="BY44" s="69">
        <v>22.5</v>
      </c>
      <c r="BZ44" s="67">
        <v>2657</v>
      </c>
      <c r="CA44" s="67">
        <v>2.1999999999999999E-2</v>
      </c>
      <c r="CB44" s="67">
        <v>3.1E-2</v>
      </c>
      <c r="CC44" s="361"/>
      <c r="CD44" s="69">
        <v>22.5</v>
      </c>
      <c r="CE44" s="67">
        <v>3259</v>
      </c>
      <c r="CF44" s="67">
        <v>2.5999999999999999E-2</v>
      </c>
      <c r="CG44" s="67">
        <v>3.3000000000000002E-2</v>
      </c>
      <c r="CI44" s="69">
        <v>22.5</v>
      </c>
      <c r="CJ44" s="67">
        <v>3383</v>
      </c>
      <c r="CK44" s="67">
        <v>2.4E-2</v>
      </c>
      <c r="CL44" s="67">
        <v>3.3000000000000002E-2</v>
      </c>
      <c r="CN44" s="69">
        <v>22.5</v>
      </c>
      <c r="CO44" s="67">
        <v>3367</v>
      </c>
      <c r="CP44" s="67">
        <v>2.3E-2</v>
      </c>
      <c r="CQ44" s="67">
        <v>3.3000000000000002E-2</v>
      </c>
      <c r="CS44" s="69">
        <v>22.5</v>
      </c>
      <c r="CT44" s="67">
        <v>4459</v>
      </c>
      <c r="CU44" s="67">
        <v>3.1E-2</v>
      </c>
      <c r="CV44" s="67">
        <v>4.1000000000000002E-2</v>
      </c>
      <c r="CX44" s="69">
        <v>22.5</v>
      </c>
      <c r="CY44" s="67">
        <v>4597</v>
      </c>
      <c r="CZ44" s="67">
        <v>2.8000000000000001E-2</v>
      </c>
      <c r="DA44" s="67">
        <v>3.9E-2</v>
      </c>
    </row>
    <row r="45" spans="2:105" ht="15.6" x14ac:dyDescent="0.3">
      <c r="B45" s="69">
        <v>24</v>
      </c>
      <c r="C45" s="67">
        <v>2030</v>
      </c>
      <c r="D45" s="67">
        <v>3.7999999999999999E-2</v>
      </c>
      <c r="E45" s="67">
        <v>4.9000000000000002E-2</v>
      </c>
      <c r="Q45" s="69">
        <v>23</v>
      </c>
      <c r="R45" s="67">
        <v>3075</v>
      </c>
      <c r="S45" s="67">
        <v>4.2000000000000003E-2</v>
      </c>
      <c r="T45" s="67">
        <v>5.6000000000000001E-2</v>
      </c>
      <c r="V45" s="69">
        <v>23</v>
      </c>
      <c r="W45" s="67">
        <v>3075</v>
      </c>
      <c r="X45" s="67">
        <v>4.2000000000000003E-2</v>
      </c>
      <c r="Y45" s="67">
        <v>5.6000000000000001E-2</v>
      </c>
      <c r="Z45" s="57"/>
      <c r="AA45" s="69">
        <v>23</v>
      </c>
      <c r="AB45" s="67">
        <v>3300</v>
      </c>
      <c r="AC45" s="67">
        <v>4.4999999999999998E-2</v>
      </c>
      <c r="AD45" s="67">
        <v>0.06</v>
      </c>
      <c r="AF45" s="69">
        <v>23</v>
      </c>
      <c r="AG45" s="67">
        <v>3450</v>
      </c>
      <c r="AH45" s="67">
        <v>4.7E-2</v>
      </c>
      <c r="AI45" s="67">
        <v>6.4000000000000001E-2</v>
      </c>
      <c r="AK45" s="69">
        <v>23</v>
      </c>
      <c r="AL45" s="67">
        <v>3300</v>
      </c>
      <c r="AM45" s="67">
        <v>4.1000000000000002E-2</v>
      </c>
      <c r="AN45" s="67">
        <v>5.3999999999999999E-2</v>
      </c>
      <c r="AO45" s="272"/>
      <c r="AP45" s="69">
        <v>23</v>
      </c>
      <c r="AQ45" s="67">
        <v>3450</v>
      </c>
      <c r="AR45" s="67">
        <v>4.2999999999999997E-2</v>
      </c>
      <c r="AS45" s="67">
        <v>5.8000000000000003E-2</v>
      </c>
      <c r="AT45" s="272"/>
      <c r="AU45" s="69">
        <v>23</v>
      </c>
      <c r="AV45" s="67">
        <v>3600</v>
      </c>
      <c r="AW45" s="67">
        <v>4.4999999999999998E-2</v>
      </c>
      <c r="AX45" s="67">
        <v>0.06</v>
      </c>
      <c r="AZ45" s="292" t="s">
        <v>553</v>
      </c>
      <c r="BD45" s="57"/>
      <c r="BE45" s="292"/>
      <c r="BJ45" s="292" t="s">
        <v>553</v>
      </c>
      <c r="BK45" s="292" t="s">
        <v>634</v>
      </c>
      <c r="BL45" s="292"/>
      <c r="BM45" s="292"/>
      <c r="BN45" s="292"/>
      <c r="BO45" s="292" t="s">
        <v>553</v>
      </c>
      <c r="BP45" s="292" t="s">
        <v>633</v>
      </c>
      <c r="BT45" s="69">
        <v>23</v>
      </c>
      <c r="BU45" s="67">
        <v>4200</v>
      </c>
      <c r="BV45" s="67">
        <v>3.9E-2</v>
      </c>
      <c r="BW45" s="67">
        <v>5.1999999999999998E-2</v>
      </c>
      <c r="BY45" s="69">
        <v>23</v>
      </c>
      <c r="BZ45" s="67">
        <v>2376</v>
      </c>
      <c r="CA45" s="67">
        <v>1.7999999999999999E-2</v>
      </c>
      <c r="CB45" s="67">
        <v>2.7E-2</v>
      </c>
      <c r="CC45" s="361"/>
      <c r="CD45" s="69">
        <v>23</v>
      </c>
      <c r="CE45" s="67">
        <v>3012</v>
      </c>
      <c r="CF45" s="67">
        <v>2.3E-2</v>
      </c>
      <c r="CG45" s="67">
        <v>2.9000000000000001E-2</v>
      </c>
      <c r="CI45" s="69">
        <v>23</v>
      </c>
      <c r="CJ45" s="67">
        <v>3102</v>
      </c>
      <c r="CK45" s="67">
        <v>0.02</v>
      </c>
      <c r="CL45" s="67">
        <v>2.9000000000000001E-2</v>
      </c>
      <c r="CN45" s="69">
        <v>23</v>
      </c>
      <c r="CO45" s="67">
        <v>3064</v>
      </c>
      <c r="CP45" s="67">
        <v>0.02</v>
      </c>
      <c r="CQ45" s="67">
        <v>2.9000000000000001E-2</v>
      </c>
      <c r="CS45" s="69">
        <v>23</v>
      </c>
      <c r="CT45" s="67">
        <v>3984</v>
      </c>
      <c r="CU45" s="67">
        <v>2.5999999999999999E-2</v>
      </c>
      <c r="CV45" s="67">
        <v>3.5999999999999997E-2</v>
      </c>
      <c r="CX45" s="69">
        <v>23</v>
      </c>
      <c r="CY45" s="67">
        <v>4121</v>
      </c>
      <c r="CZ45" s="67">
        <v>2.4E-2</v>
      </c>
      <c r="DA45" s="67">
        <v>3.3000000000000002E-2</v>
      </c>
    </row>
    <row r="46" spans="2:105" ht="15.6" x14ac:dyDescent="0.3">
      <c r="B46" s="69">
        <v>24.5</v>
      </c>
      <c r="C46" s="67">
        <v>2030</v>
      </c>
      <c r="D46" s="67">
        <v>3.5000000000000003E-2</v>
      </c>
      <c r="E46" s="67">
        <v>4.5999999999999999E-2</v>
      </c>
      <c r="Q46" s="69">
        <v>23.5</v>
      </c>
      <c r="R46" s="67">
        <v>3075</v>
      </c>
      <c r="S46" s="67">
        <v>3.9E-2</v>
      </c>
      <c r="T46" s="67">
        <v>5.2999999999999999E-2</v>
      </c>
      <c r="V46" s="69">
        <v>23.5</v>
      </c>
      <c r="W46" s="67">
        <v>3075</v>
      </c>
      <c r="X46" s="67">
        <v>3.9E-2</v>
      </c>
      <c r="Y46" s="67">
        <v>5.2999999999999999E-2</v>
      </c>
      <c r="Z46" s="57"/>
      <c r="AA46" s="69">
        <v>23.5</v>
      </c>
      <c r="AB46" s="67">
        <v>3300</v>
      </c>
      <c r="AC46" s="67">
        <v>4.2000000000000003E-2</v>
      </c>
      <c r="AD46" s="67">
        <v>5.6000000000000001E-2</v>
      </c>
      <c r="AF46" s="69">
        <v>23.5</v>
      </c>
      <c r="AG46" s="67">
        <v>3450</v>
      </c>
      <c r="AH46" s="67">
        <v>4.3999999999999997E-2</v>
      </c>
      <c r="AI46" s="67">
        <v>0.06</v>
      </c>
      <c r="AK46" s="69">
        <v>23.5</v>
      </c>
      <c r="AL46" s="67">
        <v>3300</v>
      </c>
      <c r="AM46" s="67">
        <v>3.9E-2</v>
      </c>
      <c r="AN46" s="67">
        <v>5.0999999999999997E-2</v>
      </c>
      <c r="AO46" s="272"/>
      <c r="AP46" s="69">
        <v>23.5</v>
      </c>
      <c r="AQ46" s="67">
        <v>3450</v>
      </c>
      <c r="AR46" s="67">
        <v>0.04</v>
      </c>
      <c r="AS46" s="67">
        <v>5.5E-2</v>
      </c>
      <c r="AT46" s="272"/>
      <c r="AU46" s="69">
        <v>23.5</v>
      </c>
      <c r="AV46" s="67">
        <v>3600</v>
      </c>
      <c r="AW46" s="67">
        <v>4.2000000000000003E-2</v>
      </c>
      <c r="AX46" s="67">
        <v>5.7000000000000002E-2</v>
      </c>
      <c r="BT46" s="69">
        <v>23.5</v>
      </c>
      <c r="BU46" s="67">
        <v>4200</v>
      </c>
      <c r="BV46" s="67">
        <v>3.5999999999999997E-2</v>
      </c>
      <c r="BW46" s="67">
        <v>4.9000000000000002E-2</v>
      </c>
      <c r="BY46" s="69">
        <v>23.5</v>
      </c>
      <c r="BZ46" s="67">
        <v>2085</v>
      </c>
      <c r="CA46" s="67">
        <v>1.4999999999999999E-2</v>
      </c>
      <c r="CB46" s="67">
        <v>2.3E-2</v>
      </c>
      <c r="CC46" s="361"/>
      <c r="CD46" s="69">
        <v>23.5</v>
      </c>
      <c r="CE46" s="67">
        <v>2806</v>
      </c>
      <c r="CF46" s="67">
        <v>0.02</v>
      </c>
      <c r="CG46" s="67">
        <v>2.5999999999999999E-2</v>
      </c>
      <c r="CI46" s="69">
        <v>23.5</v>
      </c>
      <c r="CJ46" s="67">
        <v>2801</v>
      </c>
      <c r="CK46" s="67">
        <v>1.7000000000000001E-2</v>
      </c>
      <c r="CL46" s="67">
        <v>2.5000000000000001E-2</v>
      </c>
      <c r="CN46" s="69">
        <v>23.5</v>
      </c>
      <c r="CO46" s="67">
        <v>2763</v>
      </c>
      <c r="CP46" s="67">
        <v>1.7000000000000001E-2</v>
      </c>
      <c r="CQ46" s="67">
        <v>2.5000000000000001E-2</v>
      </c>
      <c r="CS46" s="69">
        <v>23.5</v>
      </c>
      <c r="CT46" s="67">
        <v>3514</v>
      </c>
      <c r="CU46" s="67">
        <v>2.1000000000000001E-2</v>
      </c>
      <c r="CV46" s="67">
        <v>0.03</v>
      </c>
      <c r="CX46" s="69">
        <v>23.5</v>
      </c>
      <c r="CY46" s="67">
        <v>3636</v>
      </c>
      <c r="CZ46" s="67">
        <v>0.02</v>
      </c>
      <c r="DA46" s="67">
        <v>2.8000000000000001E-2</v>
      </c>
    </row>
    <row r="47" spans="2:105" ht="15.6" x14ac:dyDescent="0.3">
      <c r="B47" s="69">
        <v>25</v>
      </c>
      <c r="C47" s="67">
        <v>2030</v>
      </c>
      <c r="D47" s="67">
        <v>3.3000000000000002E-2</v>
      </c>
      <c r="E47" s="67">
        <v>4.3999999999999997E-2</v>
      </c>
      <c r="Q47" s="69">
        <v>24</v>
      </c>
      <c r="R47" s="67">
        <v>3075</v>
      </c>
      <c r="S47" s="67">
        <v>3.6999999999999998E-2</v>
      </c>
      <c r="T47" s="67">
        <v>0.05</v>
      </c>
      <c r="V47" s="69">
        <v>24</v>
      </c>
      <c r="W47" s="67">
        <v>3075</v>
      </c>
      <c r="X47" s="67">
        <v>3.6999999999999998E-2</v>
      </c>
      <c r="Y47" s="67">
        <v>0.05</v>
      </c>
      <c r="Z47" s="57"/>
      <c r="AA47" s="69">
        <v>24</v>
      </c>
      <c r="AB47" s="67">
        <v>3300</v>
      </c>
      <c r="AC47" s="67">
        <v>0.04</v>
      </c>
      <c r="AD47" s="67">
        <v>5.2999999999999999E-2</v>
      </c>
      <c r="AF47" s="69">
        <v>24</v>
      </c>
      <c r="AG47" s="67">
        <v>3450</v>
      </c>
      <c r="AH47" s="67">
        <v>4.1000000000000002E-2</v>
      </c>
      <c r="AI47" s="67">
        <v>5.7000000000000002E-2</v>
      </c>
      <c r="AK47" s="69">
        <v>24</v>
      </c>
      <c r="AL47" s="67">
        <v>3300</v>
      </c>
      <c r="AM47" s="67">
        <v>3.5999999999999997E-2</v>
      </c>
      <c r="AN47" s="67">
        <v>4.8000000000000001E-2</v>
      </c>
      <c r="AO47" s="272"/>
      <c r="AP47" s="69">
        <v>24</v>
      </c>
      <c r="AQ47" s="67">
        <v>3450</v>
      </c>
      <c r="AR47" s="67">
        <v>3.7999999999999999E-2</v>
      </c>
      <c r="AS47" s="67">
        <v>5.1999999999999998E-2</v>
      </c>
      <c r="AT47" s="272"/>
      <c r="AU47" s="69">
        <v>24</v>
      </c>
      <c r="AV47" s="67">
        <v>3600</v>
      </c>
      <c r="AW47" s="67">
        <v>0.04</v>
      </c>
      <c r="AX47" s="67">
        <v>5.3999999999999999E-2</v>
      </c>
      <c r="AZ47" t="s">
        <v>494</v>
      </c>
      <c r="BD47" s="57"/>
      <c r="BE47" t="s">
        <v>494</v>
      </c>
      <c r="BJ47" t="s">
        <v>495</v>
      </c>
      <c r="BO47" t="s">
        <v>495</v>
      </c>
      <c r="BT47" s="69">
        <v>24</v>
      </c>
      <c r="BU47" s="67">
        <v>4200</v>
      </c>
      <c r="BV47" s="67">
        <v>3.4000000000000002E-2</v>
      </c>
      <c r="BW47" s="67">
        <v>4.5999999999999999E-2</v>
      </c>
      <c r="BY47" s="69">
        <v>24</v>
      </c>
      <c r="BZ47" s="67">
        <v>1794</v>
      </c>
      <c r="CA47" s="67">
        <v>1.2E-2</v>
      </c>
      <c r="CB47" s="67">
        <v>1.9E-2</v>
      </c>
      <c r="CC47" s="361"/>
      <c r="CD47" s="69">
        <v>24</v>
      </c>
      <c r="CE47" s="67">
        <v>2580</v>
      </c>
      <c r="CF47" s="67">
        <v>1.7000000000000001E-2</v>
      </c>
      <c r="CG47" s="67">
        <v>2.1999999999999999E-2</v>
      </c>
      <c r="CI47" s="69">
        <v>24</v>
      </c>
      <c r="CJ47" s="67">
        <v>2479</v>
      </c>
      <c r="CK47" s="67">
        <v>1.4E-2</v>
      </c>
      <c r="CL47" s="67">
        <v>2.1999999999999999E-2</v>
      </c>
      <c r="CN47" s="69">
        <v>24</v>
      </c>
      <c r="CO47" s="67">
        <v>2451</v>
      </c>
      <c r="CP47" s="67">
        <v>1.4E-2</v>
      </c>
      <c r="CQ47" s="67">
        <v>2.1999999999999999E-2</v>
      </c>
      <c r="CS47" s="69">
        <v>24</v>
      </c>
      <c r="CT47" s="67">
        <v>3049</v>
      </c>
      <c r="CU47" s="67">
        <v>1.7000000000000001E-2</v>
      </c>
      <c r="CV47" s="67">
        <v>2.5999999999999999E-2</v>
      </c>
      <c r="CX47" s="69">
        <v>24</v>
      </c>
      <c r="CY47" s="67">
        <v>3169</v>
      </c>
      <c r="CZ47" s="67">
        <v>1.6E-2</v>
      </c>
      <c r="DA47" s="67">
        <v>2.4E-2</v>
      </c>
    </row>
    <row r="48" spans="2:105" ht="15.6" x14ac:dyDescent="0.3">
      <c r="Q48" s="69">
        <v>24.5</v>
      </c>
      <c r="R48" s="67">
        <v>3075</v>
      </c>
      <c r="S48" s="67">
        <v>3.5000000000000003E-2</v>
      </c>
      <c r="T48" s="67">
        <v>4.8000000000000001E-2</v>
      </c>
      <c r="V48" s="69">
        <v>24.5</v>
      </c>
      <c r="W48" s="67">
        <v>3075</v>
      </c>
      <c r="X48" s="67">
        <v>3.5000000000000003E-2</v>
      </c>
      <c r="Y48" s="67">
        <v>4.7E-2</v>
      </c>
      <c r="Z48" s="57"/>
      <c r="AA48" s="69">
        <v>24.5</v>
      </c>
      <c r="AB48" s="67">
        <v>3300</v>
      </c>
      <c r="AC48" s="67">
        <v>3.6999999999999998E-2</v>
      </c>
      <c r="AD48" s="67">
        <v>0.05</v>
      </c>
      <c r="AF48" s="69">
        <v>24.5</v>
      </c>
      <c r="AG48" s="67">
        <v>3450</v>
      </c>
      <c r="AH48" s="67">
        <v>3.9E-2</v>
      </c>
      <c r="AI48" s="67">
        <v>5.3999999999999999E-2</v>
      </c>
      <c r="AK48" s="69">
        <v>24.5</v>
      </c>
      <c r="AL48" s="67">
        <v>3300</v>
      </c>
      <c r="AM48" s="67">
        <v>3.4000000000000002E-2</v>
      </c>
      <c r="AN48" s="67">
        <v>4.4999999999999998E-2</v>
      </c>
      <c r="AO48" s="272"/>
      <c r="AP48" s="69">
        <v>24.5</v>
      </c>
      <c r="AQ48" s="67">
        <v>3450</v>
      </c>
      <c r="AR48" s="67">
        <v>3.5999999999999997E-2</v>
      </c>
      <c r="AS48" s="67">
        <v>4.9000000000000002E-2</v>
      </c>
      <c r="AT48" s="272"/>
      <c r="AU48" s="69">
        <v>24.5</v>
      </c>
      <c r="AV48" s="67">
        <v>3600</v>
      </c>
      <c r="AW48" s="67">
        <v>3.6999999999999998E-2</v>
      </c>
      <c r="AX48" s="67">
        <v>5.0999999999999997E-2</v>
      </c>
      <c r="AZ48" s="86" t="s">
        <v>491</v>
      </c>
      <c r="BD48" s="57"/>
      <c r="BE48" s="86" t="s">
        <v>491</v>
      </c>
      <c r="BJ48" s="86" t="s">
        <v>490</v>
      </c>
      <c r="BO48" s="86" t="s">
        <v>490</v>
      </c>
      <c r="BT48" s="69">
        <v>24.5</v>
      </c>
      <c r="BU48" s="67">
        <v>4200</v>
      </c>
      <c r="BV48" s="67">
        <v>3.2000000000000001E-2</v>
      </c>
      <c r="BW48" s="67">
        <v>4.3999999999999997E-2</v>
      </c>
      <c r="BY48" s="69">
        <v>24.5</v>
      </c>
      <c r="BZ48" s="67">
        <v>1570</v>
      </c>
      <c r="CA48" s="67">
        <v>0.01</v>
      </c>
      <c r="CB48" s="67">
        <v>1.7000000000000001E-2</v>
      </c>
      <c r="CC48" s="361"/>
      <c r="CD48" s="69">
        <v>24.5</v>
      </c>
      <c r="CE48" s="67">
        <v>2288</v>
      </c>
      <c r="CF48" s="67">
        <v>1.4E-2</v>
      </c>
      <c r="CG48" s="67">
        <v>1.9E-2</v>
      </c>
      <c r="CS48" s="69">
        <v>24.5</v>
      </c>
      <c r="CT48" s="67">
        <v>2598</v>
      </c>
      <c r="CU48" s="67">
        <v>1.4E-2</v>
      </c>
      <c r="CV48" s="67">
        <v>2.1999999999999999E-2</v>
      </c>
      <c r="CX48" s="69">
        <v>24.5</v>
      </c>
      <c r="CY48" s="67">
        <v>2718</v>
      </c>
      <c r="CZ48" s="67">
        <v>1.2999999999999999E-2</v>
      </c>
      <c r="DA48" s="67">
        <v>0.02</v>
      </c>
    </row>
    <row r="49" spans="2:105" ht="16.149999999999999" thickBot="1" x14ac:dyDescent="0.35">
      <c r="B49" t="s">
        <v>514</v>
      </c>
      <c r="Q49" s="69">
        <v>25</v>
      </c>
      <c r="R49" s="67">
        <v>3075</v>
      </c>
      <c r="S49" s="67">
        <v>3.3000000000000002E-2</v>
      </c>
      <c r="T49" s="67">
        <v>4.4999999999999998E-2</v>
      </c>
      <c r="V49" s="69">
        <v>25</v>
      </c>
      <c r="W49" s="67">
        <v>3075</v>
      </c>
      <c r="X49" s="67">
        <v>3.3000000000000002E-2</v>
      </c>
      <c r="Y49" s="67">
        <v>4.4999999999999998E-2</v>
      </c>
      <c r="Z49" s="57"/>
      <c r="AA49" s="69">
        <v>25</v>
      </c>
      <c r="AB49" s="67">
        <v>3300</v>
      </c>
      <c r="AC49" s="67">
        <v>3.5000000000000003E-2</v>
      </c>
      <c r="AD49" s="67">
        <v>4.8000000000000001E-2</v>
      </c>
      <c r="AF49" s="69">
        <v>25</v>
      </c>
      <c r="AG49" s="67">
        <v>3450</v>
      </c>
      <c r="AH49" s="67">
        <v>3.6999999999999998E-2</v>
      </c>
      <c r="AI49" s="67">
        <v>5.0999999999999997E-2</v>
      </c>
      <c r="AK49" s="69">
        <v>25</v>
      </c>
      <c r="AL49" s="67">
        <v>3300</v>
      </c>
      <c r="AM49" s="67">
        <v>3.2000000000000001E-2</v>
      </c>
      <c r="AN49" s="67">
        <v>4.2999999999999997E-2</v>
      </c>
      <c r="AO49" s="272"/>
      <c r="AP49" s="69">
        <v>25</v>
      </c>
      <c r="AQ49" s="67">
        <v>3450</v>
      </c>
      <c r="AR49" s="67">
        <v>3.4000000000000002E-2</v>
      </c>
      <c r="AS49" s="67">
        <v>4.5999999999999999E-2</v>
      </c>
      <c r="AT49" s="272"/>
      <c r="AU49" s="69">
        <v>25</v>
      </c>
      <c r="AV49" s="67">
        <v>3600</v>
      </c>
      <c r="AW49" s="67">
        <v>3.5000000000000003E-2</v>
      </c>
      <c r="AX49" s="67">
        <v>4.8000000000000001E-2</v>
      </c>
      <c r="AZ49" s="177" t="s">
        <v>17</v>
      </c>
      <c r="BA49" s="89" t="s">
        <v>464</v>
      </c>
      <c r="BD49" s="57"/>
      <c r="BE49" s="177" t="s">
        <v>17</v>
      </c>
      <c r="BF49" s="89" t="s">
        <v>279</v>
      </c>
      <c r="BG49" s="91" t="s">
        <v>280</v>
      </c>
      <c r="BJ49" s="177" t="s">
        <v>17</v>
      </c>
      <c r="BK49" s="89" t="s">
        <v>604</v>
      </c>
      <c r="BL49" s="91" t="s">
        <v>605</v>
      </c>
      <c r="BO49" s="177" t="s">
        <v>17</v>
      </c>
      <c r="BP49" s="89" t="s">
        <v>604</v>
      </c>
      <c r="BQ49" s="91" t="s">
        <v>605</v>
      </c>
      <c r="BT49" s="69">
        <v>25</v>
      </c>
      <c r="BU49" s="67">
        <v>4200</v>
      </c>
      <c r="BV49" s="67">
        <v>0.03</v>
      </c>
      <c r="BW49" s="67">
        <v>4.2000000000000003E-2</v>
      </c>
      <c r="CC49" s="178"/>
      <c r="CD49" s="69">
        <v>25</v>
      </c>
      <c r="CE49" s="67">
        <v>2044</v>
      </c>
      <c r="CF49" s="67">
        <v>1.2E-2</v>
      </c>
      <c r="CG49" s="67">
        <v>1.6E-2</v>
      </c>
      <c r="CS49" s="69">
        <v>25</v>
      </c>
      <c r="CT49" s="67">
        <v>2202</v>
      </c>
      <c r="CU49" s="67">
        <v>1.0999999999999999E-2</v>
      </c>
      <c r="CV49" s="67">
        <v>1.7999999999999999E-2</v>
      </c>
      <c r="CX49" s="69">
        <v>25</v>
      </c>
      <c r="CY49" s="67">
        <v>2328</v>
      </c>
      <c r="CZ49" s="67">
        <v>0.01</v>
      </c>
      <c r="DA49" s="67">
        <v>1.7000000000000001E-2</v>
      </c>
    </row>
    <row r="50" spans="2:105" ht="16.149999999999999" thickBot="1" x14ac:dyDescent="0.35">
      <c r="AO50" s="272"/>
      <c r="AP50" s="292" t="s">
        <v>553</v>
      </c>
      <c r="AQ50" s="292" t="s">
        <v>612</v>
      </c>
      <c r="AT50" s="272"/>
      <c r="AZ50" s="182">
        <v>3</v>
      </c>
      <c r="BA50" s="87">
        <v>91.7</v>
      </c>
      <c r="BE50" s="182">
        <v>3</v>
      </c>
      <c r="BF50" s="87">
        <v>94.7</v>
      </c>
      <c r="BG50" s="262">
        <v>95</v>
      </c>
      <c r="BJ50" s="182">
        <v>3</v>
      </c>
      <c r="BK50" s="87">
        <v>92.2</v>
      </c>
      <c r="BL50" s="262">
        <v>93</v>
      </c>
      <c r="BO50" s="182">
        <v>3</v>
      </c>
      <c r="BP50" s="87">
        <v>92.2</v>
      </c>
      <c r="BQ50" s="262">
        <v>93</v>
      </c>
      <c r="BT50" s="292" t="s">
        <v>553</v>
      </c>
      <c r="BU50" s="292" t="s">
        <v>691</v>
      </c>
      <c r="CC50" s="363"/>
      <c r="CD50" s="363"/>
      <c r="CE50" s="363"/>
      <c r="CF50" s="363"/>
      <c r="CG50" s="363"/>
      <c r="CI50" s="177" t="s">
        <v>17</v>
      </c>
      <c r="CJ50" s="89" t="s">
        <v>792</v>
      </c>
      <c r="CK50" s="91" t="s">
        <v>789</v>
      </c>
      <c r="CL50" s="91" t="s">
        <v>793</v>
      </c>
      <c r="CN50" s="177" t="s">
        <v>17</v>
      </c>
      <c r="CO50" s="89" t="s">
        <v>792</v>
      </c>
      <c r="CP50" s="91" t="s">
        <v>793</v>
      </c>
    </row>
    <row r="51" spans="2:105" x14ac:dyDescent="0.3">
      <c r="AZ51" s="256">
        <v>4</v>
      </c>
      <c r="BA51" s="257">
        <v>92</v>
      </c>
      <c r="BE51" s="256">
        <v>4</v>
      </c>
      <c r="BF51" s="257">
        <v>98.6</v>
      </c>
      <c r="BG51" s="263">
        <v>99.2</v>
      </c>
      <c r="BJ51" s="256">
        <v>4</v>
      </c>
      <c r="BK51" s="257">
        <v>92.5</v>
      </c>
      <c r="BL51" s="263">
        <v>93.6</v>
      </c>
      <c r="BO51" s="256">
        <v>4</v>
      </c>
      <c r="BP51" s="257">
        <v>92.5</v>
      </c>
      <c r="BQ51" s="263">
        <v>93.6</v>
      </c>
      <c r="BY51" t="s">
        <v>495</v>
      </c>
      <c r="CC51" s="70"/>
      <c r="CD51" s="70"/>
      <c r="CE51" s="70"/>
      <c r="CF51" s="70"/>
      <c r="CG51" s="70"/>
      <c r="CI51" s="182">
        <v>2</v>
      </c>
      <c r="CJ51" s="87"/>
      <c r="CK51" s="262">
        <v>93.9</v>
      </c>
      <c r="CL51" s="262">
        <v>93.9</v>
      </c>
      <c r="CN51" s="182">
        <v>2</v>
      </c>
      <c r="CO51" s="87"/>
      <c r="CP51" s="262">
        <v>93.9</v>
      </c>
      <c r="CX51" t="s">
        <v>495</v>
      </c>
    </row>
    <row r="52" spans="2:105" ht="16.149999999999999" thickBot="1" x14ac:dyDescent="0.35">
      <c r="Q52" t="s">
        <v>516</v>
      </c>
      <c r="V52" t="s">
        <v>516</v>
      </c>
      <c r="AA52" t="s">
        <v>494</v>
      </c>
      <c r="AF52" t="s">
        <v>494</v>
      </c>
      <c r="AK52" t="s">
        <v>494</v>
      </c>
      <c r="AO52" s="272"/>
      <c r="AP52" t="s">
        <v>494</v>
      </c>
      <c r="AT52" s="272"/>
      <c r="AU52" t="s">
        <v>494</v>
      </c>
      <c r="AZ52" s="256">
        <v>5</v>
      </c>
      <c r="BA52" s="257">
        <v>94.5</v>
      </c>
      <c r="BE52" s="256">
        <v>5</v>
      </c>
      <c r="BF52" s="257">
        <v>103</v>
      </c>
      <c r="BG52" s="263">
        <v>103.6</v>
      </c>
      <c r="BJ52" s="256">
        <v>5</v>
      </c>
      <c r="BK52" s="257">
        <v>94.5</v>
      </c>
      <c r="BL52" s="263">
        <v>96.3</v>
      </c>
      <c r="BO52" s="256">
        <v>5</v>
      </c>
      <c r="BP52" s="257">
        <v>94.5</v>
      </c>
      <c r="BQ52" s="263">
        <v>96.3</v>
      </c>
      <c r="BT52" t="s">
        <v>495</v>
      </c>
      <c r="BY52" s="177" t="s">
        <v>17</v>
      </c>
      <c r="BZ52" s="91" t="s">
        <v>689</v>
      </c>
      <c r="CA52" s="91" t="s">
        <v>812</v>
      </c>
      <c r="CB52" s="91" t="s">
        <v>789</v>
      </c>
      <c r="CC52" s="91"/>
      <c r="CD52" s="177" t="s">
        <v>17</v>
      </c>
      <c r="CE52" s="89" t="s">
        <v>688</v>
      </c>
      <c r="CF52" s="91" t="s">
        <v>794</v>
      </c>
      <c r="CG52" s="91" t="s">
        <v>798</v>
      </c>
      <c r="CH52" s="91" t="s">
        <v>789</v>
      </c>
      <c r="CI52" s="256">
        <v>3</v>
      </c>
      <c r="CJ52" s="257">
        <v>94.2</v>
      </c>
      <c r="CK52" s="263">
        <v>94.2</v>
      </c>
      <c r="CL52" s="263">
        <v>94.2</v>
      </c>
      <c r="CN52" s="256">
        <v>3</v>
      </c>
      <c r="CO52" s="257">
        <v>94.2</v>
      </c>
      <c r="CP52" s="263">
        <v>94.2</v>
      </c>
      <c r="CS52" s="177" t="s">
        <v>17</v>
      </c>
      <c r="CT52" s="89" t="s">
        <v>792</v>
      </c>
      <c r="CU52" s="91" t="s">
        <v>789</v>
      </c>
      <c r="CX52" s="177" t="s">
        <v>17</v>
      </c>
      <c r="CY52" s="89" t="s">
        <v>788</v>
      </c>
      <c r="CZ52" s="91" t="s">
        <v>790</v>
      </c>
      <c r="DA52" s="91" t="s">
        <v>791</v>
      </c>
    </row>
    <row r="53" spans="2:105" ht="16.149999999999999" thickBot="1" x14ac:dyDescent="0.35">
      <c r="AA53" s="86" t="s">
        <v>491</v>
      </c>
      <c r="AF53" s="86" t="s">
        <v>491</v>
      </c>
      <c r="AK53" s="86" t="s">
        <v>491</v>
      </c>
      <c r="AO53" s="272"/>
      <c r="AP53" s="86" t="s">
        <v>491</v>
      </c>
      <c r="AT53" s="272"/>
      <c r="AU53" s="86" t="s">
        <v>491</v>
      </c>
      <c r="AZ53" s="256">
        <v>6</v>
      </c>
      <c r="BA53" s="257">
        <v>97.4</v>
      </c>
      <c r="BE53" s="256">
        <v>6</v>
      </c>
      <c r="BF53" s="257">
        <v>106.7</v>
      </c>
      <c r="BG53" s="263">
        <v>107</v>
      </c>
      <c r="BJ53" s="256">
        <v>6</v>
      </c>
      <c r="BK53" s="257">
        <v>97.4</v>
      </c>
      <c r="BL53" s="263">
        <v>99.8</v>
      </c>
      <c r="BO53" s="256">
        <v>6</v>
      </c>
      <c r="BP53" s="257">
        <v>97.4</v>
      </c>
      <c r="BQ53" s="263">
        <v>99.8</v>
      </c>
      <c r="BT53" s="177" t="s">
        <v>17</v>
      </c>
      <c r="BU53" s="89" t="s">
        <v>813</v>
      </c>
      <c r="BV53" s="91" t="s">
        <v>814</v>
      </c>
      <c r="BW53" s="91" t="s">
        <v>789</v>
      </c>
      <c r="BY53" s="182">
        <v>2</v>
      </c>
      <c r="BZ53" s="365"/>
      <c r="CA53" s="365" t="s">
        <v>804</v>
      </c>
      <c r="CB53" s="365" t="s">
        <v>804</v>
      </c>
      <c r="CD53" s="182">
        <v>2</v>
      </c>
      <c r="CE53" s="87"/>
      <c r="CF53" s="262"/>
      <c r="CG53" s="262">
        <v>92</v>
      </c>
      <c r="CH53" s="262">
        <v>92</v>
      </c>
      <c r="CI53" s="256">
        <v>4</v>
      </c>
      <c r="CJ53" s="257">
        <v>96</v>
      </c>
      <c r="CK53" s="263">
        <v>96.6</v>
      </c>
      <c r="CL53" s="263">
        <v>96.6</v>
      </c>
      <c r="CN53" s="256">
        <v>4</v>
      </c>
      <c r="CO53" s="257">
        <v>96</v>
      </c>
      <c r="CP53" s="263">
        <v>96.6</v>
      </c>
      <c r="CS53" s="182">
        <v>2</v>
      </c>
      <c r="CT53" s="87"/>
      <c r="CU53" s="262">
        <v>94</v>
      </c>
      <c r="CX53" s="182">
        <v>2</v>
      </c>
      <c r="CY53" s="87">
        <v>94.6</v>
      </c>
      <c r="CZ53" s="262">
        <v>94.6</v>
      </c>
      <c r="DA53" s="262"/>
    </row>
    <row r="54" spans="2:105" ht="16.149999999999999" thickBot="1" x14ac:dyDescent="0.35">
      <c r="AA54" s="177" t="s">
        <v>17</v>
      </c>
      <c r="AB54" s="89" t="s">
        <v>517</v>
      </c>
      <c r="AC54" s="316" t="s">
        <v>518</v>
      </c>
      <c r="AD54" s="91" t="s">
        <v>519</v>
      </c>
      <c r="AF54" s="177" t="s">
        <v>17</v>
      </c>
      <c r="AG54" s="89" t="s">
        <v>281</v>
      </c>
      <c r="AH54" s="91" t="s">
        <v>492</v>
      </c>
      <c r="AK54" s="177" t="s">
        <v>17</v>
      </c>
      <c r="AL54" s="89" t="s">
        <v>606</v>
      </c>
      <c r="AM54" s="91" t="s">
        <v>517</v>
      </c>
      <c r="AO54" s="272"/>
      <c r="AP54" s="177" t="s">
        <v>17</v>
      </c>
      <c r="AQ54" s="89" t="s">
        <v>526</v>
      </c>
      <c r="AT54" s="272"/>
      <c r="AU54" s="177" t="s">
        <v>17</v>
      </c>
      <c r="AV54" s="89" t="s">
        <v>526</v>
      </c>
      <c r="AZ54" s="256">
        <v>7</v>
      </c>
      <c r="BA54" s="257">
        <v>101.4</v>
      </c>
      <c r="BE54" s="256">
        <v>7</v>
      </c>
      <c r="BF54" s="257">
        <v>107.4</v>
      </c>
      <c r="BG54" s="263">
        <v>107.3</v>
      </c>
      <c r="BJ54" s="256">
        <v>7</v>
      </c>
      <c r="BK54" s="257">
        <v>100.5</v>
      </c>
      <c r="BL54" s="263">
        <v>103.1</v>
      </c>
      <c r="BO54" s="256">
        <v>7</v>
      </c>
      <c r="BP54" s="257">
        <v>100.5</v>
      </c>
      <c r="BQ54" s="263">
        <v>103.1</v>
      </c>
      <c r="BT54" s="182">
        <v>2</v>
      </c>
      <c r="BU54" s="87"/>
      <c r="BV54" s="262"/>
      <c r="BW54" s="262" t="s">
        <v>815</v>
      </c>
      <c r="BY54" s="256">
        <v>3</v>
      </c>
      <c r="BZ54" s="264" t="s">
        <v>805</v>
      </c>
      <c r="CA54" s="264" t="s">
        <v>806</v>
      </c>
      <c r="CB54" s="264" t="s">
        <v>807</v>
      </c>
      <c r="CD54" s="256">
        <v>3</v>
      </c>
      <c r="CE54" s="257">
        <v>92.8</v>
      </c>
      <c r="CF54" s="263">
        <v>93</v>
      </c>
      <c r="CG54" s="263">
        <v>93.2</v>
      </c>
      <c r="CH54" s="263">
        <v>93.2</v>
      </c>
      <c r="CI54" s="256">
        <v>5</v>
      </c>
      <c r="CJ54" s="257">
        <v>100.1</v>
      </c>
      <c r="CK54" s="263">
        <v>101</v>
      </c>
      <c r="CL54" s="263">
        <v>101.1</v>
      </c>
      <c r="CN54" s="256">
        <v>5</v>
      </c>
      <c r="CO54" s="257">
        <v>100.1</v>
      </c>
      <c r="CP54" s="263">
        <v>101.1</v>
      </c>
      <c r="CS54" s="256">
        <v>3</v>
      </c>
      <c r="CT54" s="257">
        <v>94</v>
      </c>
      <c r="CU54" s="263">
        <v>94</v>
      </c>
      <c r="CX54" s="256">
        <v>3</v>
      </c>
      <c r="CY54" s="257">
        <v>95</v>
      </c>
      <c r="CZ54" s="263">
        <v>95</v>
      </c>
      <c r="DA54" s="263"/>
    </row>
    <row r="55" spans="2:105" ht="15.6" x14ac:dyDescent="0.3">
      <c r="AA55" s="182">
        <v>3</v>
      </c>
      <c r="AB55" s="87">
        <v>89.1</v>
      </c>
      <c r="AC55" s="320">
        <v>90</v>
      </c>
      <c r="AD55" s="262">
        <v>90.5</v>
      </c>
      <c r="AF55" s="182">
        <v>3</v>
      </c>
      <c r="AG55" s="87">
        <v>93.2</v>
      </c>
      <c r="AH55" s="262">
        <v>93.4</v>
      </c>
      <c r="AK55" s="182">
        <v>3</v>
      </c>
      <c r="AL55" s="87">
        <v>93.5</v>
      </c>
      <c r="AM55" s="262">
        <v>93.6</v>
      </c>
      <c r="AO55" s="272"/>
      <c r="AP55" s="182">
        <v>3</v>
      </c>
      <c r="AQ55" s="87">
        <v>91.8</v>
      </c>
      <c r="AT55" s="272"/>
      <c r="AU55" s="182">
        <v>3</v>
      </c>
      <c r="AV55" s="87">
        <v>91.8</v>
      </c>
      <c r="AZ55" s="256">
        <v>8</v>
      </c>
      <c r="BA55" s="257">
        <v>105.1</v>
      </c>
      <c r="BE55" s="256">
        <v>8</v>
      </c>
      <c r="BF55" s="257">
        <v>107.5</v>
      </c>
      <c r="BG55" s="263">
        <v>107.5</v>
      </c>
      <c r="BJ55" s="256">
        <v>8</v>
      </c>
      <c r="BK55" s="257">
        <v>103.4</v>
      </c>
      <c r="BL55" s="263">
        <v>106.1</v>
      </c>
      <c r="BO55" s="256">
        <v>8</v>
      </c>
      <c r="BP55" s="257">
        <v>103.4</v>
      </c>
      <c r="BQ55" s="263">
        <v>106.1</v>
      </c>
      <c r="BT55" s="256">
        <v>3</v>
      </c>
      <c r="BU55" s="259">
        <v>91.4</v>
      </c>
      <c r="BV55" s="264" t="s">
        <v>816</v>
      </c>
      <c r="BW55" s="264" t="s">
        <v>805</v>
      </c>
      <c r="BY55" s="256">
        <v>4</v>
      </c>
      <c r="BZ55" s="264" t="s">
        <v>808</v>
      </c>
      <c r="CA55" s="264" t="s">
        <v>696</v>
      </c>
      <c r="CB55" s="264" t="s">
        <v>809</v>
      </c>
      <c r="CD55" s="256">
        <v>4</v>
      </c>
      <c r="CE55" s="257">
        <v>96.2</v>
      </c>
      <c r="CF55" s="263">
        <v>96.6</v>
      </c>
      <c r="CG55" s="263">
        <v>97</v>
      </c>
      <c r="CH55" s="263">
        <v>97.3</v>
      </c>
      <c r="CI55" s="256">
        <v>6</v>
      </c>
      <c r="CJ55" s="257">
        <v>103.7</v>
      </c>
      <c r="CK55" s="263">
        <v>104.1</v>
      </c>
      <c r="CL55" s="263">
        <v>104.1</v>
      </c>
      <c r="CN55" s="256">
        <v>6</v>
      </c>
      <c r="CO55" s="257">
        <v>103.9</v>
      </c>
      <c r="CP55" s="263">
        <v>104.4</v>
      </c>
      <c r="CS55" s="256">
        <v>4</v>
      </c>
      <c r="CT55" s="257">
        <v>94.9</v>
      </c>
      <c r="CU55" s="263">
        <v>95.4</v>
      </c>
      <c r="CX55" s="256">
        <v>4</v>
      </c>
      <c r="CY55" s="257">
        <v>99</v>
      </c>
      <c r="CZ55" s="263">
        <v>99.2</v>
      </c>
      <c r="DA55" s="263"/>
    </row>
    <row r="56" spans="2:105" ht="15.6" x14ac:dyDescent="0.3">
      <c r="AA56" s="256">
        <v>4</v>
      </c>
      <c r="AB56" s="257">
        <v>96.6</v>
      </c>
      <c r="AC56" s="321">
        <v>96.5</v>
      </c>
      <c r="AD56" s="263">
        <v>97.3</v>
      </c>
      <c r="AF56" s="256">
        <v>4</v>
      </c>
      <c r="AG56" s="257">
        <v>97.1</v>
      </c>
      <c r="AH56" s="263">
        <v>97.7</v>
      </c>
      <c r="AK56" s="256">
        <v>4</v>
      </c>
      <c r="AL56" s="257">
        <v>95.2</v>
      </c>
      <c r="AM56" s="263">
        <v>95.9</v>
      </c>
      <c r="AO56" s="272"/>
      <c r="AP56" s="256">
        <v>4</v>
      </c>
      <c r="AQ56" s="257">
        <v>92.1</v>
      </c>
      <c r="AT56" s="272"/>
      <c r="AU56" s="256">
        <v>4</v>
      </c>
      <c r="AV56" s="257">
        <v>92.1</v>
      </c>
      <c r="AZ56" s="256">
        <v>9</v>
      </c>
      <c r="BA56" s="257">
        <v>107.9</v>
      </c>
      <c r="BE56" s="256">
        <v>9</v>
      </c>
      <c r="BF56" s="257">
        <v>107.5</v>
      </c>
      <c r="BG56" s="263">
        <v>107.5</v>
      </c>
      <c r="BJ56" s="256">
        <v>9</v>
      </c>
      <c r="BK56" s="257">
        <v>105.4</v>
      </c>
      <c r="BL56" s="263">
        <v>108.1</v>
      </c>
      <c r="BO56" s="256">
        <v>9</v>
      </c>
      <c r="BP56" s="257">
        <v>105.4</v>
      </c>
      <c r="BQ56" s="263">
        <v>108.1</v>
      </c>
      <c r="BT56" s="256">
        <v>4</v>
      </c>
      <c r="BU56" s="259" t="s">
        <v>817</v>
      </c>
      <c r="BV56" s="264" t="s">
        <v>818</v>
      </c>
      <c r="BW56" s="264" t="s">
        <v>457</v>
      </c>
      <c r="BY56" s="256">
        <v>5</v>
      </c>
      <c r="BZ56" s="264" t="s">
        <v>810</v>
      </c>
      <c r="CA56" s="264" t="s">
        <v>811</v>
      </c>
      <c r="CB56" s="264" t="s">
        <v>718</v>
      </c>
      <c r="CD56" s="256">
        <v>5</v>
      </c>
      <c r="CE56" s="257">
        <v>100.5</v>
      </c>
      <c r="CF56" s="263">
        <v>101</v>
      </c>
      <c r="CG56" s="263">
        <v>101.5</v>
      </c>
      <c r="CH56" s="263">
        <v>101.5</v>
      </c>
      <c r="CI56" s="256">
        <v>7</v>
      </c>
      <c r="CJ56" s="257">
        <v>104.3</v>
      </c>
      <c r="CK56" s="263">
        <v>104.3</v>
      </c>
      <c r="CL56" s="263">
        <v>104.3</v>
      </c>
      <c r="CN56" s="256">
        <v>7</v>
      </c>
      <c r="CO56" s="257">
        <v>104.8</v>
      </c>
      <c r="CP56" s="263">
        <v>104.8</v>
      </c>
      <c r="CS56" s="256">
        <v>5</v>
      </c>
      <c r="CT56" s="257">
        <v>99.4</v>
      </c>
      <c r="CU56" s="263">
        <v>100.4</v>
      </c>
      <c r="CX56" s="256">
        <v>5</v>
      </c>
      <c r="CY56" s="257">
        <v>104.4</v>
      </c>
      <c r="CZ56" s="263">
        <v>104.6</v>
      </c>
      <c r="DA56" s="263"/>
    </row>
    <row r="57" spans="2:105" ht="15.6" x14ac:dyDescent="0.3">
      <c r="AA57" s="256">
        <v>5</v>
      </c>
      <c r="AB57" s="257">
        <v>101.4</v>
      </c>
      <c r="AC57" s="321">
        <v>102</v>
      </c>
      <c r="AD57" s="263">
        <v>102.7</v>
      </c>
      <c r="AF57" s="256">
        <v>5</v>
      </c>
      <c r="AG57" s="257">
        <v>101.3</v>
      </c>
      <c r="AH57" s="263">
        <v>102.2</v>
      </c>
      <c r="AK57" s="256">
        <v>5</v>
      </c>
      <c r="AL57" s="257">
        <v>99.3</v>
      </c>
      <c r="AM57" s="263">
        <v>100.1</v>
      </c>
      <c r="AO57" s="272"/>
      <c r="AP57" s="256">
        <v>5</v>
      </c>
      <c r="AQ57" s="257">
        <v>93.9</v>
      </c>
      <c r="AT57" s="272"/>
      <c r="AU57" s="256">
        <v>5</v>
      </c>
      <c r="AV57" s="257">
        <v>93.9</v>
      </c>
      <c r="AZ57" s="256">
        <v>10</v>
      </c>
      <c r="BA57" s="257">
        <v>108.5</v>
      </c>
      <c r="BE57" s="256">
        <v>10</v>
      </c>
      <c r="BF57" s="257">
        <v>107.5</v>
      </c>
      <c r="BG57" s="263">
        <v>107.5</v>
      </c>
      <c r="BJ57" s="256">
        <v>10</v>
      </c>
      <c r="BK57" s="257">
        <v>105.5</v>
      </c>
      <c r="BL57" s="263">
        <v>108.2</v>
      </c>
      <c r="BO57" s="256">
        <v>10</v>
      </c>
      <c r="BP57" s="257">
        <v>105.5</v>
      </c>
      <c r="BQ57" s="263">
        <v>108.2</v>
      </c>
      <c r="BT57" s="256">
        <v>5</v>
      </c>
      <c r="BU57" s="259" t="s">
        <v>819</v>
      </c>
      <c r="BV57" s="264" t="s">
        <v>820</v>
      </c>
      <c r="BW57" s="264" t="s">
        <v>799</v>
      </c>
      <c r="BY57" s="256">
        <v>6</v>
      </c>
      <c r="BZ57" s="264" t="s">
        <v>460</v>
      </c>
      <c r="CA57" s="264" t="s">
        <v>801</v>
      </c>
      <c r="CB57" s="264" t="s">
        <v>801</v>
      </c>
      <c r="CD57" s="256">
        <v>6</v>
      </c>
      <c r="CE57" s="257">
        <v>104</v>
      </c>
      <c r="CF57" s="263">
        <v>104.3</v>
      </c>
      <c r="CG57" s="263">
        <v>104.6</v>
      </c>
      <c r="CH57" s="263">
        <v>104.6</v>
      </c>
      <c r="CI57" s="256">
        <v>8</v>
      </c>
      <c r="CJ57" s="257">
        <v>104.3</v>
      </c>
      <c r="CK57" s="263">
        <v>104.3</v>
      </c>
      <c r="CL57" s="263">
        <v>104.3</v>
      </c>
      <c r="CN57" s="256">
        <v>8</v>
      </c>
      <c r="CO57" s="257">
        <v>104.8</v>
      </c>
      <c r="CP57" s="263">
        <v>104.8</v>
      </c>
      <c r="CS57" s="256">
        <v>6</v>
      </c>
      <c r="CT57" s="257">
        <v>103.6</v>
      </c>
      <c r="CU57" s="263">
        <v>104.2</v>
      </c>
      <c r="CX57" s="256">
        <v>6</v>
      </c>
      <c r="CY57" s="257">
        <v>106.9</v>
      </c>
      <c r="CZ57" s="263">
        <v>106.9</v>
      </c>
      <c r="DA57" s="263"/>
    </row>
    <row r="58" spans="2:105" ht="15.6" x14ac:dyDescent="0.3">
      <c r="AA58" s="256">
        <v>6</v>
      </c>
      <c r="AB58" s="257">
        <v>105.1</v>
      </c>
      <c r="AC58" s="321">
        <v>105.6</v>
      </c>
      <c r="AD58" s="263">
        <v>105.9</v>
      </c>
      <c r="AF58" s="256">
        <v>6</v>
      </c>
      <c r="AG58" s="257">
        <v>105.1</v>
      </c>
      <c r="AH58" s="263">
        <v>105.7</v>
      </c>
      <c r="AK58" s="256">
        <v>6</v>
      </c>
      <c r="AL58" s="257">
        <v>103.1</v>
      </c>
      <c r="AM58" s="263">
        <v>103.8</v>
      </c>
      <c r="AO58" s="272"/>
      <c r="AP58" s="256">
        <v>6</v>
      </c>
      <c r="AQ58" s="257">
        <v>97.1</v>
      </c>
      <c r="AT58" s="272"/>
      <c r="AU58" s="256">
        <v>6</v>
      </c>
      <c r="AV58" s="257">
        <v>97.1</v>
      </c>
      <c r="AZ58" s="256">
        <v>11</v>
      </c>
      <c r="BA58" s="257">
        <v>108.4</v>
      </c>
      <c r="BE58" s="256">
        <v>11</v>
      </c>
      <c r="BF58" s="257">
        <v>107.5</v>
      </c>
      <c r="BG58" s="263">
        <v>107.5</v>
      </c>
      <c r="BJ58" s="256">
        <v>11</v>
      </c>
      <c r="BK58" s="257">
        <v>105.5</v>
      </c>
      <c r="BL58" s="263">
        <v>108.2</v>
      </c>
      <c r="BO58" s="256">
        <v>11</v>
      </c>
      <c r="BP58" s="257">
        <v>105.5</v>
      </c>
      <c r="BQ58" s="263">
        <v>108.2</v>
      </c>
      <c r="BT58" s="256">
        <v>6</v>
      </c>
      <c r="BU58" s="259" t="s">
        <v>821</v>
      </c>
      <c r="BV58" s="264" t="s">
        <v>800</v>
      </c>
      <c r="BW58" s="264" t="s">
        <v>732</v>
      </c>
      <c r="BY58" s="256">
        <v>7</v>
      </c>
      <c r="BZ58" s="264" t="s">
        <v>801</v>
      </c>
      <c r="CA58" s="264" t="s">
        <v>801</v>
      </c>
      <c r="CB58" s="264" t="s">
        <v>801</v>
      </c>
      <c r="CD58" s="256">
        <v>7</v>
      </c>
      <c r="CE58" s="257">
        <v>104.8</v>
      </c>
      <c r="CF58" s="263">
        <v>104.8</v>
      </c>
      <c r="CG58" s="263">
        <v>104.9</v>
      </c>
      <c r="CH58" s="263">
        <v>104.9</v>
      </c>
      <c r="CI58" s="256">
        <v>9</v>
      </c>
      <c r="CJ58" s="257">
        <v>104.3</v>
      </c>
      <c r="CK58" s="263">
        <v>104.3</v>
      </c>
      <c r="CL58" s="263">
        <v>104.3</v>
      </c>
      <c r="CN58" s="256">
        <v>9</v>
      </c>
      <c r="CO58" s="257">
        <v>104.8</v>
      </c>
      <c r="CP58" s="263">
        <v>104.8</v>
      </c>
      <c r="CS58" s="256">
        <v>7</v>
      </c>
      <c r="CT58" s="257">
        <v>104.6</v>
      </c>
      <c r="CU58" s="263">
        <v>104.7</v>
      </c>
      <c r="CX58" s="256">
        <v>7</v>
      </c>
      <c r="CY58" s="257">
        <v>106.9</v>
      </c>
      <c r="CZ58" s="263">
        <v>106.9</v>
      </c>
      <c r="DA58" s="263"/>
    </row>
    <row r="59" spans="2:105" ht="15.6" x14ac:dyDescent="0.3">
      <c r="AA59" s="256">
        <v>7</v>
      </c>
      <c r="AB59" s="257">
        <v>106.5</v>
      </c>
      <c r="AC59" s="321">
        <v>106.5</v>
      </c>
      <c r="AD59" s="263">
        <v>106.5</v>
      </c>
      <c r="AF59" s="256">
        <v>7</v>
      </c>
      <c r="AG59" s="257">
        <v>106.7</v>
      </c>
      <c r="AH59" s="263">
        <v>106.6</v>
      </c>
      <c r="AK59" s="256">
        <v>7</v>
      </c>
      <c r="AL59" s="257">
        <v>105.1</v>
      </c>
      <c r="AM59" s="263">
        <v>105.4</v>
      </c>
      <c r="AO59" s="272"/>
      <c r="AP59" s="256">
        <v>7</v>
      </c>
      <c r="AQ59" s="257">
        <v>100.4</v>
      </c>
      <c r="AT59" s="272"/>
      <c r="AU59" s="256">
        <v>7</v>
      </c>
      <c r="AV59" s="257">
        <v>100.4</v>
      </c>
      <c r="AZ59" s="258">
        <v>12</v>
      </c>
      <c r="BA59" s="259">
        <v>108.4</v>
      </c>
      <c r="BE59" s="258">
        <v>12</v>
      </c>
      <c r="BF59" s="259">
        <v>107.5</v>
      </c>
      <c r="BG59" s="264">
        <v>107.5</v>
      </c>
      <c r="BJ59" s="258">
        <v>12</v>
      </c>
      <c r="BK59" s="259">
        <v>105.5</v>
      </c>
      <c r="BL59" s="264">
        <v>108.2</v>
      </c>
      <c r="BO59" s="258">
        <v>12</v>
      </c>
      <c r="BP59" s="259">
        <v>105.5</v>
      </c>
      <c r="BQ59" s="264">
        <v>108.2</v>
      </c>
      <c r="BT59" s="256">
        <v>7</v>
      </c>
      <c r="BU59" s="259" t="s">
        <v>732</v>
      </c>
      <c r="BV59" s="264" t="s">
        <v>732</v>
      </c>
      <c r="BW59" s="264" t="s">
        <v>732</v>
      </c>
      <c r="BY59" s="256">
        <v>8</v>
      </c>
      <c r="BZ59" s="264" t="s">
        <v>801</v>
      </c>
      <c r="CA59" s="264" t="s">
        <v>801</v>
      </c>
      <c r="CB59" s="264" t="s">
        <v>801</v>
      </c>
      <c r="CD59" s="256">
        <v>8</v>
      </c>
      <c r="CE59" s="257">
        <v>104.9</v>
      </c>
      <c r="CF59" s="263">
        <v>104.9</v>
      </c>
      <c r="CG59" s="263">
        <v>104.9</v>
      </c>
      <c r="CH59" s="263">
        <v>104.9</v>
      </c>
      <c r="CI59" s="256">
        <v>10</v>
      </c>
      <c r="CJ59" s="257">
        <v>104.3</v>
      </c>
      <c r="CK59" s="263">
        <v>104.3</v>
      </c>
      <c r="CL59" s="263">
        <v>104.3</v>
      </c>
      <c r="CN59" s="256">
        <v>10</v>
      </c>
      <c r="CO59" s="257">
        <v>104.8</v>
      </c>
      <c r="CP59" s="263">
        <v>104.8</v>
      </c>
      <c r="CS59" s="256">
        <v>8</v>
      </c>
      <c r="CT59" s="257">
        <v>104.8</v>
      </c>
      <c r="CU59" s="263">
        <v>104.8</v>
      </c>
      <c r="CX59" s="256">
        <v>8</v>
      </c>
      <c r="CY59" s="257">
        <v>106.9</v>
      </c>
      <c r="CZ59" s="263">
        <v>106.9</v>
      </c>
      <c r="DA59" s="263"/>
    </row>
    <row r="60" spans="2:105" ht="15.6" x14ac:dyDescent="0.3">
      <c r="AA60" s="256">
        <v>8</v>
      </c>
      <c r="AB60" s="257">
        <v>106.5</v>
      </c>
      <c r="AC60" s="321">
        <v>106.5</v>
      </c>
      <c r="AD60" s="263">
        <v>106.5</v>
      </c>
      <c r="AF60" s="256">
        <v>8</v>
      </c>
      <c r="AG60" s="257">
        <v>107</v>
      </c>
      <c r="AH60" s="263">
        <v>107</v>
      </c>
      <c r="AK60" s="256">
        <v>8</v>
      </c>
      <c r="AL60" s="257">
        <v>105.4</v>
      </c>
      <c r="AM60" s="263">
        <v>105.4</v>
      </c>
      <c r="AO60" s="272"/>
      <c r="AP60" s="256">
        <v>8</v>
      </c>
      <c r="AQ60" s="257">
        <v>103.4</v>
      </c>
      <c r="AT60" s="272"/>
      <c r="AU60" s="256">
        <v>8</v>
      </c>
      <c r="AV60" s="257">
        <v>103.4</v>
      </c>
      <c r="AZ60" s="260">
        <v>13</v>
      </c>
      <c r="BA60" s="257">
        <v>108.3</v>
      </c>
      <c r="BE60" s="260">
        <v>13</v>
      </c>
      <c r="BF60" s="257">
        <v>107.5</v>
      </c>
      <c r="BG60" s="318">
        <v>107.5</v>
      </c>
      <c r="BJ60" s="260">
        <v>13</v>
      </c>
      <c r="BK60" s="257">
        <v>105.5</v>
      </c>
      <c r="BL60" s="265">
        <v>108.2</v>
      </c>
      <c r="BO60" s="260">
        <v>13</v>
      </c>
      <c r="BP60" s="257">
        <v>105.5</v>
      </c>
      <c r="BQ60" s="265">
        <v>108.2</v>
      </c>
      <c r="BT60" s="256">
        <v>8</v>
      </c>
      <c r="BU60" s="259" t="s">
        <v>732</v>
      </c>
      <c r="BV60" s="264" t="s">
        <v>732</v>
      </c>
      <c r="BW60" s="264" t="s">
        <v>732</v>
      </c>
      <c r="BY60" s="256">
        <v>9</v>
      </c>
      <c r="BZ60" s="264" t="s">
        <v>801</v>
      </c>
      <c r="CA60" s="264" t="s">
        <v>801</v>
      </c>
      <c r="CB60" s="264" t="s">
        <v>801</v>
      </c>
      <c r="CD60" s="256">
        <v>9</v>
      </c>
      <c r="CE60" s="257">
        <v>104.9</v>
      </c>
      <c r="CF60" s="263">
        <v>104.9</v>
      </c>
      <c r="CG60" s="263">
        <v>104.9</v>
      </c>
      <c r="CH60" s="263">
        <v>104.9</v>
      </c>
      <c r="CI60" s="258">
        <v>11</v>
      </c>
      <c r="CJ60" s="259">
        <v>104.3</v>
      </c>
      <c r="CK60" s="264">
        <v>104.3</v>
      </c>
      <c r="CL60" s="264">
        <v>104.3</v>
      </c>
      <c r="CN60" s="256">
        <v>11</v>
      </c>
      <c r="CO60" s="257">
        <v>104.8</v>
      </c>
      <c r="CP60" s="263">
        <v>104.8</v>
      </c>
      <c r="CS60" s="256">
        <v>9</v>
      </c>
      <c r="CT60" s="257">
        <v>105.1</v>
      </c>
      <c r="CU60" s="263">
        <v>105.2</v>
      </c>
      <c r="CX60" s="256">
        <v>9</v>
      </c>
      <c r="CY60" s="257">
        <v>106.9</v>
      </c>
      <c r="CZ60" s="263">
        <v>106.9</v>
      </c>
      <c r="DA60" s="263"/>
    </row>
    <row r="61" spans="2:105" ht="15.6" x14ac:dyDescent="0.3">
      <c r="AA61" s="256">
        <v>9</v>
      </c>
      <c r="AB61" s="257">
        <v>106.5</v>
      </c>
      <c r="AC61" s="321">
        <v>106.5</v>
      </c>
      <c r="AD61" s="263">
        <v>106.5</v>
      </c>
      <c r="AF61" s="256">
        <v>9</v>
      </c>
      <c r="AG61" s="257">
        <v>107</v>
      </c>
      <c r="AH61" s="263">
        <v>107</v>
      </c>
      <c r="AK61" s="256">
        <v>9</v>
      </c>
      <c r="AL61" s="257">
        <v>105.4</v>
      </c>
      <c r="AM61" s="263">
        <v>105.4</v>
      </c>
      <c r="AO61" s="272"/>
      <c r="AP61" s="256">
        <v>9</v>
      </c>
      <c r="AQ61" s="257">
        <v>106.1</v>
      </c>
      <c r="AT61" s="272"/>
      <c r="AU61" s="256">
        <v>9</v>
      </c>
      <c r="AV61" s="257">
        <v>106.1</v>
      </c>
      <c r="AZ61" s="261">
        <v>14</v>
      </c>
      <c r="BA61" s="259">
        <v>108.3</v>
      </c>
      <c r="BJ61" s="261">
        <v>14</v>
      </c>
      <c r="BK61" s="259">
        <v>105.5</v>
      </c>
      <c r="BL61" s="264">
        <v>108.2</v>
      </c>
      <c r="BO61" s="261">
        <v>14</v>
      </c>
      <c r="BP61" s="259">
        <v>105.5</v>
      </c>
      <c r="BQ61" s="264">
        <v>108.2</v>
      </c>
      <c r="BT61" s="256">
        <v>9</v>
      </c>
      <c r="BU61" s="259" t="s">
        <v>732</v>
      </c>
      <c r="BV61" s="264" t="s">
        <v>732</v>
      </c>
      <c r="BW61" s="264" t="s">
        <v>732</v>
      </c>
      <c r="BY61" s="256">
        <v>10</v>
      </c>
      <c r="BZ61" s="264" t="s">
        <v>801</v>
      </c>
      <c r="CA61" s="264" t="s">
        <v>801</v>
      </c>
      <c r="CB61" s="264" t="s">
        <v>801</v>
      </c>
      <c r="CD61" s="256">
        <v>10</v>
      </c>
      <c r="CE61" s="257">
        <v>104.9</v>
      </c>
      <c r="CF61" s="263">
        <v>104.9</v>
      </c>
      <c r="CG61" s="263">
        <v>104.9</v>
      </c>
      <c r="CH61" s="263">
        <v>104.9</v>
      </c>
      <c r="CI61" s="260">
        <v>12</v>
      </c>
      <c r="CJ61" s="257">
        <v>104.3</v>
      </c>
      <c r="CK61" s="265">
        <v>104.3</v>
      </c>
      <c r="CL61" s="265">
        <v>104.3</v>
      </c>
      <c r="CN61" s="256">
        <v>12</v>
      </c>
      <c r="CO61" s="257">
        <v>104.8</v>
      </c>
      <c r="CP61" s="263">
        <v>104.8</v>
      </c>
      <c r="CS61" s="177">
        <v>10</v>
      </c>
      <c r="CT61" s="89">
        <v>105.4</v>
      </c>
      <c r="CU61" s="91"/>
    </row>
    <row r="62" spans="2:105" ht="15.6" x14ac:dyDescent="0.3">
      <c r="AA62" s="256">
        <v>10</v>
      </c>
      <c r="AB62" s="257">
        <v>106.5</v>
      </c>
      <c r="AC62" s="321">
        <v>106.5</v>
      </c>
      <c r="AD62" s="263">
        <v>106.5</v>
      </c>
      <c r="AF62" s="256">
        <v>10</v>
      </c>
      <c r="AG62" s="257">
        <v>107</v>
      </c>
      <c r="AH62" s="263">
        <v>107</v>
      </c>
      <c r="AK62" s="256">
        <v>10</v>
      </c>
      <c r="AL62" s="257">
        <v>105.4</v>
      </c>
      <c r="AM62" s="263">
        <v>105.4</v>
      </c>
      <c r="AO62" s="272"/>
      <c r="AP62" s="256">
        <v>10</v>
      </c>
      <c r="AQ62" s="257">
        <v>107</v>
      </c>
      <c r="AT62" s="272"/>
      <c r="AU62" s="256">
        <v>10</v>
      </c>
      <c r="AV62" s="257">
        <v>107</v>
      </c>
      <c r="AZ62" s="260">
        <v>15</v>
      </c>
      <c r="BA62" s="257">
        <v>108.2</v>
      </c>
      <c r="BJ62" s="260">
        <v>15</v>
      </c>
      <c r="BK62" s="257">
        <v>105.5</v>
      </c>
      <c r="BL62" s="265">
        <v>108.2</v>
      </c>
      <c r="BO62" s="260">
        <v>15</v>
      </c>
      <c r="BP62" s="257">
        <v>105.5</v>
      </c>
      <c r="BQ62" s="265">
        <v>108.2</v>
      </c>
      <c r="BT62" s="256">
        <v>10</v>
      </c>
      <c r="BU62" s="259" t="s">
        <v>732</v>
      </c>
      <c r="BV62" s="264" t="s">
        <v>732</v>
      </c>
      <c r="BW62" s="264" t="s">
        <v>732</v>
      </c>
      <c r="BY62" s="258">
        <v>11</v>
      </c>
      <c r="BZ62" s="264" t="s">
        <v>801</v>
      </c>
      <c r="CA62" s="264" t="s">
        <v>801</v>
      </c>
      <c r="CB62" s="364" t="s">
        <v>801</v>
      </c>
      <c r="CD62" s="258">
        <v>11</v>
      </c>
      <c r="CE62" s="259">
        <v>104.9</v>
      </c>
      <c r="CF62" s="264">
        <v>104.9</v>
      </c>
      <c r="CG62" s="264">
        <v>104.9</v>
      </c>
      <c r="CH62" s="264">
        <v>104.9</v>
      </c>
      <c r="CI62" s="261">
        <v>13</v>
      </c>
      <c r="CJ62" s="259">
        <v>104.3</v>
      </c>
      <c r="CK62" s="264">
        <v>104.3</v>
      </c>
      <c r="CL62" s="264">
        <v>104.3</v>
      </c>
      <c r="CN62" s="256">
        <v>13</v>
      </c>
      <c r="CO62" s="257">
        <v>104.8</v>
      </c>
      <c r="CP62" s="263">
        <v>104.8</v>
      </c>
    </row>
    <row r="63" spans="2:105" ht="16.149999999999999" thickBot="1" x14ac:dyDescent="0.35">
      <c r="AA63" s="256">
        <v>11</v>
      </c>
      <c r="AB63" s="257">
        <v>106.5</v>
      </c>
      <c r="AC63" s="321">
        <v>106.5</v>
      </c>
      <c r="AD63" s="263">
        <v>106.5</v>
      </c>
      <c r="AF63" s="256">
        <v>11</v>
      </c>
      <c r="AG63" s="257">
        <v>107</v>
      </c>
      <c r="AH63" s="263">
        <v>107</v>
      </c>
      <c r="AK63" s="256">
        <v>11</v>
      </c>
      <c r="AL63" s="257">
        <v>105.4</v>
      </c>
      <c r="AM63" s="263">
        <v>105.4</v>
      </c>
      <c r="AO63" s="272"/>
      <c r="AP63" s="256">
        <v>11</v>
      </c>
      <c r="AQ63" s="257">
        <v>107</v>
      </c>
      <c r="AT63" s="272"/>
      <c r="AU63" s="256">
        <v>11</v>
      </c>
      <c r="AV63" s="257">
        <v>107</v>
      </c>
      <c r="AZ63" s="256">
        <v>16</v>
      </c>
      <c r="BA63" s="257">
        <v>108.2</v>
      </c>
      <c r="BJ63" s="256">
        <v>16</v>
      </c>
      <c r="BK63" s="257">
        <v>105.5</v>
      </c>
      <c r="BL63" s="263">
        <v>108.2</v>
      </c>
      <c r="BO63" s="256">
        <v>16</v>
      </c>
      <c r="BP63" s="257">
        <v>105.5</v>
      </c>
      <c r="BQ63" s="263">
        <v>108.2</v>
      </c>
      <c r="BT63" s="258">
        <v>11</v>
      </c>
      <c r="BU63" s="259" t="s">
        <v>732</v>
      </c>
      <c r="BV63" s="264" t="s">
        <v>732</v>
      </c>
      <c r="BW63" s="264" t="s">
        <v>732</v>
      </c>
      <c r="BY63" s="260">
        <v>12</v>
      </c>
      <c r="BZ63" s="364" t="s">
        <v>801</v>
      </c>
      <c r="CA63" s="364" t="s">
        <v>801</v>
      </c>
      <c r="CB63" s="264" t="s">
        <v>801</v>
      </c>
      <c r="CD63" s="260">
        <v>12</v>
      </c>
      <c r="CE63" s="257">
        <v>104.9</v>
      </c>
      <c r="CF63" s="265">
        <v>104.9</v>
      </c>
      <c r="CG63" s="265">
        <v>104.9</v>
      </c>
      <c r="CH63" s="265">
        <v>104.9</v>
      </c>
    </row>
    <row r="64" spans="2:105" ht="15.6" x14ac:dyDescent="0.3">
      <c r="AA64" s="258">
        <v>12</v>
      </c>
      <c r="AB64" s="259">
        <v>106.5</v>
      </c>
      <c r="AC64" s="322">
        <v>106.5</v>
      </c>
      <c r="AD64" s="264">
        <v>106.5</v>
      </c>
      <c r="AF64" s="258">
        <v>12</v>
      </c>
      <c r="AG64" s="259">
        <v>107</v>
      </c>
      <c r="AH64" s="264">
        <v>107</v>
      </c>
      <c r="AK64" s="258">
        <v>12</v>
      </c>
      <c r="AL64" s="259">
        <v>105.4</v>
      </c>
      <c r="AM64" s="264">
        <v>105.4</v>
      </c>
      <c r="AO64" s="272"/>
      <c r="AP64" s="258">
        <v>12</v>
      </c>
      <c r="AQ64" s="259">
        <v>107</v>
      </c>
      <c r="AT64" s="272"/>
      <c r="AU64" s="258">
        <v>12</v>
      </c>
      <c r="AV64" s="259">
        <v>107</v>
      </c>
      <c r="AZ64" s="256">
        <v>17</v>
      </c>
      <c r="BA64" s="257">
        <v>108.1</v>
      </c>
      <c r="BJ64" s="256">
        <v>17</v>
      </c>
      <c r="BK64" s="257">
        <v>105.5</v>
      </c>
      <c r="BL64" s="263">
        <v>108.2</v>
      </c>
      <c r="BO64" s="256">
        <v>17</v>
      </c>
      <c r="BP64" s="257">
        <v>105.5</v>
      </c>
      <c r="BQ64" s="263">
        <v>108.2</v>
      </c>
      <c r="BT64" s="260">
        <v>12</v>
      </c>
      <c r="BU64" s="259" t="s">
        <v>732</v>
      </c>
      <c r="BV64" s="364" t="s">
        <v>732</v>
      </c>
      <c r="BW64" s="364" t="s">
        <v>732</v>
      </c>
      <c r="BY64" s="261">
        <v>13</v>
      </c>
      <c r="BZ64" s="264" t="s">
        <v>801</v>
      </c>
      <c r="CA64" s="264" t="s">
        <v>801</v>
      </c>
      <c r="CB64" s="365" t="s">
        <v>801</v>
      </c>
      <c r="CD64" s="261">
        <v>13</v>
      </c>
      <c r="CE64" s="259">
        <v>104.9</v>
      </c>
      <c r="CF64" s="264">
        <v>104.9</v>
      </c>
      <c r="CG64" s="264">
        <v>104.9</v>
      </c>
      <c r="CH64" s="264">
        <v>104.9</v>
      </c>
    </row>
    <row r="65" spans="27:75" ht="15.6" x14ac:dyDescent="0.3">
      <c r="AA65" s="260">
        <v>13</v>
      </c>
      <c r="AB65" s="257">
        <v>106.5</v>
      </c>
      <c r="AC65" s="323">
        <v>106.5</v>
      </c>
      <c r="AD65" s="265">
        <v>106.5</v>
      </c>
      <c r="AF65" s="260">
        <v>13</v>
      </c>
      <c r="AG65" s="257">
        <v>107</v>
      </c>
      <c r="AH65" s="265">
        <v>107</v>
      </c>
      <c r="AK65" s="260">
        <v>13</v>
      </c>
      <c r="AL65" s="257">
        <v>105.4</v>
      </c>
      <c r="AM65" s="265">
        <v>105.4</v>
      </c>
      <c r="AO65" s="272"/>
      <c r="AP65" s="260">
        <v>13</v>
      </c>
      <c r="AQ65" s="257">
        <v>107</v>
      </c>
      <c r="AT65" s="272"/>
      <c r="AU65" s="260">
        <v>13</v>
      </c>
      <c r="AV65" s="257">
        <v>107</v>
      </c>
      <c r="AZ65" s="256">
        <v>18</v>
      </c>
      <c r="BA65" s="257">
        <v>108.1</v>
      </c>
      <c r="BJ65" s="256">
        <v>18</v>
      </c>
      <c r="BK65" s="257">
        <v>105.5</v>
      </c>
      <c r="BL65" s="263">
        <v>108.2</v>
      </c>
      <c r="BO65" s="256">
        <v>18</v>
      </c>
      <c r="BP65" s="257">
        <v>105.5</v>
      </c>
      <c r="BQ65" s="263">
        <v>108.2</v>
      </c>
      <c r="BT65" s="261">
        <v>13</v>
      </c>
      <c r="BU65" s="259" t="s">
        <v>732</v>
      </c>
      <c r="BV65" s="264" t="s">
        <v>732</v>
      </c>
      <c r="BW65" s="264" t="s">
        <v>732</v>
      </c>
    </row>
    <row r="66" spans="27:75" ht="15.6" x14ac:dyDescent="0.3">
      <c r="AK66" s="260">
        <v>14</v>
      </c>
      <c r="AL66" s="257">
        <v>105.4</v>
      </c>
      <c r="AM66" s="265">
        <v>105.4</v>
      </c>
      <c r="AO66" s="272"/>
      <c r="AP66" s="260">
        <v>14</v>
      </c>
      <c r="AQ66" s="257">
        <v>107</v>
      </c>
      <c r="AT66" s="272"/>
      <c r="AU66" s="260">
        <v>14</v>
      </c>
      <c r="AV66" s="257">
        <v>107</v>
      </c>
      <c r="AZ66" s="256">
        <v>19</v>
      </c>
      <c r="BA66" s="257">
        <v>108</v>
      </c>
      <c r="BJ66" s="256">
        <v>19</v>
      </c>
      <c r="BK66" s="257">
        <v>105.5</v>
      </c>
      <c r="BL66" s="263">
        <v>108.2</v>
      </c>
      <c r="BO66" s="256">
        <v>19</v>
      </c>
      <c r="BP66" s="257">
        <v>105.5</v>
      </c>
      <c r="BQ66" s="263">
        <v>108.2</v>
      </c>
      <c r="BT66" s="261">
        <v>14</v>
      </c>
      <c r="BU66" s="259" t="s">
        <v>732</v>
      </c>
      <c r="BV66" s="1"/>
      <c r="BW66" s="1"/>
    </row>
    <row r="67" spans="27:75" ht="15.6" x14ac:dyDescent="0.3">
      <c r="AO67" s="272"/>
      <c r="AP67" s="260">
        <v>15</v>
      </c>
      <c r="AQ67" s="257">
        <v>107</v>
      </c>
      <c r="AT67" s="272"/>
      <c r="AU67" s="260">
        <v>15</v>
      </c>
      <c r="AV67" s="257">
        <v>107</v>
      </c>
      <c r="AZ67" s="256">
        <v>20</v>
      </c>
      <c r="BA67" s="257">
        <v>107.9</v>
      </c>
      <c r="BJ67" s="256">
        <v>20</v>
      </c>
      <c r="BK67" s="257">
        <v>105.5</v>
      </c>
      <c r="BL67" s="317">
        <v>108.2</v>
      </c>
      <c r="BO67" s="256">
        <v>20</v>
      </c>
      <c r="BP67" s="257">
        <v>105.5</v>
      </c>
      <c r="BQ67" s="317">
        <v>108.2</v>
      </c>
    </row>
    <row r="68" spans="27:75" x14ac:dyDescent="0.3">
      <c r="AP68" s="260">
        <v>16</v>
      </c>
      <c r="AQ68" s="257">
        <v>107</v>
      </c>
      <c r="AU68" s="260">
        <v>16</v>
      </c>
      <c r="AV68" s="257">
        <v>107</v>
      </c>
    </row>
    <row r="69" spans="27:75" x14ac:dyDescent="0.3">
      <c r="AK69" s="86" t="s">
        <v>340</v>
      </c>
      <c r="AP69" s="260">
        <v>17</v>
      </c>
      <c r="AQ69" s="257">
        <v>107</v>
      </c>
      <c r="AU69" s="260">
        <v>17</v>
      </c>
      <c r="AV69" s="257">
        <v>107</v>
      </c>
    </row>
    <row r="70" spans="27:75" ht="14.55" thickBot="1" x14ac:dyDescent="0.35">
      <c r="AK70" s="180" t="s">
        <v>17</v>
      </c>
      <c r="AL70" s="237" t="s">
        <v>345</v>
      </c>
      <c r="AP70" s="260">
        <v>18</v>
      </c>
      <c r="AQ70" s="257">
        <v>107</v>
      </c>
      <c r="AU70" s="260">
        <v>18</v>
      </c>
      <c r="AV70" s="257">
        <v>107</v>
      </c>
    </row>
    <row r="71" spans="27:75" x14ac:dyDescent="0.3">
      <c r="AK71" s="238">
        <v>3</v>
      </c>
      <c r="AL71" s="239">
        <v>92.9</v>
      </c>
      <c r="AP71" s="260">
        <v>19</v>
      </c>
      <c r="AQ71" s="257">
        <v>107</v>
      </c>
      <c r="AU71" s="260">
        <v>19</v>
      </c>
      <c r="AV71" s="257">
        <v>107</v>
      </c>
    </row>
    <row r="72" spans="27:75" x14ac:dyDescent="0.3">
      <c r="AK72" s="186">
        <v>4</v>
      </c>
      <c r="AL72" s="190">
        <v>93.4</v>
      </c>
      <c r="AP72" s="260">
        <v>20</v>
      </c>
      <c r="AQ72" s="257">
        <v>107</v>
      </c>
      <c r="AU72" s="260">
        <v>20</v>
      </c>
      <c r="AV72" s="257">
        <v>107</v>
      </c>
    </row>
    <row r="73" spans="27:75" x14ac:dyDescent="0.3">
      <c r="AK73" s="186">
        <v>5</v>
      </c>
      <c r="AL73" s="190">
        <v>94</v>
      </c>
    </row>
    <row r="74" spans="27:75" x14ac:dyDescent="0.3">
      <c r="AK74" s="186">
        <v>6</v>
      </c>
      <c r="AL74" s="190">
        <v>96.7</v>
      </c>
    </row>
    <row r="75" spans="27:75" x14ac:dyDescent="0.3">
      <c r="AK75" s="186">
        <v>7</v>
      </c>
      <c r="AL75" s="190">
        <v>99.8</v>
      </c>
    </row>
    <row r="76" spans="27:75" x14ac:dyDescent="0.3">
      <c r="AK76" s="186">
        <v>8</v>
      </c>
      <c r="AL76" s="190">
        <v>102.7</v>
      </c>
    </row>
    <row r="77" spans="27:75" x14ac:dyDescent="0.3">
      <c r="AK77" s="186">
        <v>9</v>
      </c>
      <c r="AL77" s="190">
        <v>104.8</v>
      </c>
    </row>
    <row r="78" spans="27:75" x14ac:dyDescent="0.3">
      <c r="AK78" s="186">
        <v>10</v>
      </c>
      <c r="AL78" s="190">
        <v>105.4</v>
      </c>
      <c r="AQ78" s="57"/>
      <c r="AV78" s="57"/>
    </row>
    <row r="79" spans="27:75" x14ac:dyDescent="0.3">
      <c r="AG79" s="57"/>
      <c r="AK79" s="186">
        <v>11</v>
      </c>
      <c r="AL79" s="190">
        <v>105.4</v>
      </c>
      <c r="AQ79" s="57"/>
      <c r="AV79" s="57"/>
    </row>
    <row r="80" spans="27:75" x14ac:dyDescent="0.3">
      <c r="AG80" s="57"/>
      <c r="AK80" s="186">
        <v>12</v>
      </c>
      <c r="AL80" s="190">
        <v>105.4</v>
      </c>
      <c r="AQ80" s="57"/>
      <c r="AV80" s="57"/>
    </row>
    <row r="81" spans="33:48" x14ac:dyDescent="0.3">
      <c r="AG81" s="57"/>
      <c r="AK81" s="186">
        <v>13</v>
      </c>
      <c r="AL81" s="190">
        <v>105.4</v>
      </c>
      <c r="AQ81" s="57"/>
      <c r="AV81" s="57"/>
    </row>
    <row r="82" spans="33:48" x14ac:dyDescent="0.3">
      <c r="AG82" s="57"/>
      <c r="AK82" s="186">
        <v>14</v>
      </c>
      <c r="AL82" s="190">
        <v>105.4</v>
      </c>
      <c r="AQ82" s="57"/>
      <c r="AV82" s="57"/>
    </row>
    <row r="83" spans="33:48" x14ac:dyDescent="0.3">
      <c r="AG83" s="57"/>
      <c r="AK83" s="186">
        <v>15</v>
      </c>
      <c r="AL83" s="190">
        <v>105.4</v>
      </c>
      <c r="AQ83" s="57"/>
      <c r="AV83" s="57"/>
    </row>
    <row r="84" spans="33:48" x14ac:dyDescent="0.3">
      <c r="AG84" s="57"/>
      <c r="AK84" s="186">
        <v>16</v>
      </c>
      <c r="AL84" s="190">
        <v>105.4</v>
      </c>
      <c r="AQ84" s="57"/>
      <c r="AV84" s="57"/>
    </row>
    <row r="85" spans="33:48" x14ac:dyDescent="0.3">
      <c r="AG85" s="57"/>
      <c r="AK85" s="186">
        <v>17</v>
      </c>
      <c r="AL85" s="190">
        <v>105.4</v>
      </c>
      <c r="AQ85" s="57"/>
      <c r="AV85" s="57"/>
    </row>
    <row r="86" spans="33:48" x14ac:dyDescent="0.3">
      <c r="AG86" s="57"/>
      <c r="AK86" s="186">
        <v>18</v>
      </c>
      <c r="AL86" s="190">
        <v>105.4</v>
      </c>
      <c r="AQ86" s="57"/>
      <c r="AV86" s="57"/>
    </row>
    <row r="87" spans="33:48" x14ac:dyDescent="0.3">
      <c r="AG87" s="57"/>
      <c r="AK87" s="186">
        <v>19</v>
      </c>
      <c r="AL87" s="190">
        <v>105.4</v>
      </c>
      <c r="AQ87" s="57"/>
      <c r="AV87" s="57"/>
    </row>
    <row r="88" spans="33:48" x14ac:dyDescent="0.3">
      <c r="AG88" s="57"/>
      <c r="AK88" s="187">
        <v>20</v>
      </c>
      <c r="AL88" s="191">
        <v>105.4</v>
      </c>
      <c r="AQ88" s="57"/>
      <c r="AV88" s="57"/>
    </row>
    <row r="89" spans="33:48" x14ac:dyDescent="0.3">
      <c r="AG89" s="57"/>
      <c r="AQ89" s="57"/>
      <c r="AV89" s="57"/>
    </row>
    <row r="90" spans="33:48" x14ac:dyDescent="0.3">
      <c r="AG90" s="57"/>
      <c r="AQ90" s="57"/>
      <c r="AV90" s="57"/>
    </row>
    <row r="91" spans="33:48" x14ac:dyDescent="0.3">
      <c r="AG91" s="57"/>
      <c r="AQ91" s="57"/>
      <c r="AV91" s="57"/>
    </row>
    <row r="92" spans="33:48" x14ac:dyDescent="0.3">
      <c r="AG92" s="57"/>
      <c r="AQ92" s="57"/>
      <c r="AV92" s="57"/>
    </row>
    <row r="93" spans="33:48" x14ac:dyDescent="0.3">
      <c r="AG93" s="57"/>
      <c r="AQ93" s="57"/>
      <c r="AV93" s="57"/>
    </row>
    <row r="94" spans="33:48" x14ac:dyDescent="0.3">
      <c r="AG94" s="57"/>
      <c r="AQ94" s="57"/>
      <c r="AV94" s="57"/>
    </row>
    <row r="95" spans="33:48" x14ac:dyDescent="0.3">
      <c r="AG95" s="57"/>
      <c r="AQ95" s="57"/>
      <c r="AV95" s="57"/>
    </row>
    <row r="96" spans="33:48" x14ac:dyDescent="0.3">
      <c r="AG96" s="57"/>
      <c r="AQ96" s="57"/>
      <c r="AV96" s="57"/>
    </row>
    <row r="97" spans="33:48" x14ac:dyDescent="0.3">
      <c r="AG97" s="57"/>
      <c r="AQ97" s="57"/>
      <c r="AV97" s="57"/>
    </row>
    <row r="98" spans="33:48" x14ac:dyDescent="0.3">
      <c r="AG98" s="57"/>
      <c r="AQ98" s="57"/>
      <c r="AV98" s="57"/>
    </row>
    <row r="99" spans="33:48" x14ac:dyDescent="0.3">
      <c r="AG99" s="57"/>
      <c r="AQ99" s="57"/>
      <c r="AV99" s="57"/>
    </row>
    <row r="100" spans="33:48" x14ac:dyDescent="0.3">
      <c r="AG100" s="57"/>
      <c r="AQ100" s="57"/>
      <c r="AV100" s="57"/>
    </row>
    <row r="101" spans="33:48" x14ac:dyDescent="0.3">
      <c r="AG101" s="57"/>
      <c r="AQ101" s="57"/>
      <c r="AV101" s="57"/>
    </row>
    <row r="102" spans="33:48" x14ac:dyDescent="0.3">
      <c r="AG102" s="57"/>
      <c r="AQ102" s="57"/>
      <c r="AV102" s="57"/>
    </row>
    <row r="103" spans="33:48" x14ac:dyDescent="0.3">
      <c r="AG103" s="57"/>
      <c r="AQ103" s="57"/>
      <c r="AV103" s="57"/>
    </row>
    <row r="104" spans="33:48" x14ac:dyDescent="0.3">
      <c r="AG104" s="57"/>
      <c r="AQ104" s="57"/>
      <c r="AV104" s="57"/>
    </row>
    <row r="105" spans="33:48" x14ac:dyDescent="0.3">
      <c r="AG105" s="57"/>
      <c r="AQ105" s="57"/>
      <c r="AV105" s="57"/>
    </row>
    <row r="106" spans="33:48" x14ac:dyDescent="0.3">
      <c r="AG106" s="57"/>
      <c r="AQ106" s="57"/>
      <c r="AV106" s="57"/>
    </row>
    <row r="107" spans="33:48" x14ac:dyDescent="0.3">
      <c r="AG107" s="57"/>
      <c r="AQ107" s="57"/>
      <c r="AV107" s="57"/>
    </row>
    <row r="108" spans="33:48" x14ac:dyDescent="0.3">
      <c r="AG108" s="57"/>
      <c r="AQ108" s="57"/>
      <c r="AV108" s="57"/>
    </row>
    <row r="109" spans="33:48" x14ac:dyDescent="0.3">
      <c r="AG109" s="57"/>
      <c r="AQ109" s="57"/>
      <c r="AV109" s="57"/>
    </row>
    <row r="110" spans="33:48" x14ac:dyDescent="0.3">
      <c r="AG110" s="57"/>
      <c r="AQ110" s="57"/>
      <c r="AV110" s="57"/>
    </row>
    <row r="111" spans="33:48" x14ac:dyDescent="0.3">
      <c r="AG111" s="57"/>
      <c r="AQ111" s="57"/>
      <c r="AV111" s="57"/>
    </row>
    <row r="112" spans="33:48" x14ac:dyDescent="0.3">
      <c r="AG112" s="57"/>
      <c r="AQ112" s="57"/>
      <c r="AV112" s="57"/>
    </row>
    <row r="113" spans="33:73" x14ac:dyDescent="0.3">
      <c r="AG113" s="57"/>
      <c r="AQ113" s="57"/>
      <c r="AV113" s="57"/>
    </row>
    <row r="114" spans="33:73" x14ac:dyDescent="0.3">
      <c r="AQ114" s="57"/>
    </row>
    <row r="115" spans="33:73" x14ac:dyDescent="0.3">
      <c r="AQ115" s="57"/>
    </row>
    <row r="116" spans="33:73" x14ac:dyDescent="0.3">
      <c r="AQ116" s="57"/>
      <c r="BU116" s="57"/>
    </row>
    <row r="117" spans="33:73" x14ac:dyDescent="0.3">
      <c r="AQ117" s="57"/>
      <c r="BU117" s="57"/>
    </row>
    <row r="118" spans="33:73" x14ac:dyDescent="0.3">
      <c r="AQ118" s="57"/>
      <c r="BU118" s="57"/>
    </row>
    <row r="119" spans="33:73" x14ac:dyDescent="0.3">
      <c r="AQ119" s="57"/>
      <c r="BU119" s="57"/>
    </row>
    <row r="120" spans="33:73" x14ac:dyDescent="0.3">
      <c r="AQ120" s="57"/>
    </row>
  </sheetData>
  <mergeCells count="19">
    <mergeCell ref="CX1:DA1"/>
    <mergeCell ref="BT1:BW1"/>
    <mergeCell ref="CD1:CG1"/>
    <mergeCell ref="CI1:CL1"/>
    <mergeCell ref="BY1:CB1"/>
    <mergeCell ref="CS1:CV1"/>
    <mergeCell ref="BK1:BM1"/>
    <mergeCell ref="BF1:BH1"/>
    <mergeCell ref="AL1:AN1"/>
    <mergeCell ref="C1:E1"/>
    <mergeCell ref="H1:J1"/>
    <mergeCell ref="M1:O1"/>
    <mergeCell ref="AB1:AD1"/>
    <mergeCell ref="R1:T1"/>
    <mergeCell ref="W1:Y1"/>
    <mergeCell ref="BA1:BC1"/>
    <mergeCell ref="AV1:AX1"/>
    <mergeCell ref="AQ1:AS1"/>
    <mergeCell ref="AG1:AI1"/>
  </mergeCells>
  <phoneticPr fontId="0" type="noConversion"/>
  <pageMargins left="0.7" right="0.7" top="0.78740157499999996" bottom="0.78740157499999996" header="0.3" footer="0.3"/>
  <pageSetup paperSize="9" orientation="portrait" r:id="rId1"/>
  <ignoredErrors>
    <ignoredError sqref="DA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X85"/>
  <sheetViews>
    <sheetView topLeftCell="A14" zoomScaleNormal="100" workbookViewId="0">
      <selection activeCell="G8" sqref="G8"/>
    </sheetView>
  </sheetViews>
  <sheetFormatPr baseColWidth="10" defaultRowHeight="14" x14ac:dyDescent="0.3"/>
  <cols>
    <col min="1" max="1" width="4.8984375" customWidth="1"/>
    <col min="2" max="2" width="5.09765625" customWidth="1"/>
    <col min="5" max="5" width="13.59765625" customWidth="1"/>
    <col min="6" max="6" width="6.8984375" customWidth="1"/>
    <col min="9" max="9" width="12.69921875" customWidth="1"/>
    <col min="10" max="10" width="7.296875" customWidth="1"/>
    <col min="11" max="11" width="7" customWidth="1"/>
    <col min="12" max="12" width="4" customWidth="1"/>
    <col min="13" max="13" width="8.8984375" customWidth="1"/>
    <col min="14" max="14" width="5.296875" customWidth="1"/>
    <col min="15" max="15" width="5.59765625" customWidth="1"/>
    <col min="16" max="16" width="5.296875" customWidth="1"/>
    <col min="17" max="17" width="8.296875" customWidth="1"/>
    <col min="18" max="18" width="8.8984375" customWidth="1"/>
    <col min="22" max="22" width="10.8984375" customWidth="1"/>
    <col min="23" max="23" width="10.296875" customWidth="1"/>
  </cols>
  <sheetData>
    <row r="1" spans="1:24" ht="14.4" x14ac:dyDescent="0.3">
      <c r="A1" s="90"/>
      <c r="B1" s="90"/>
      <c r="C1" s="90"/>
      <c r="D1" s="96"/>
      <c r="E1" s="90"/>
    </row>
    <row r="2" spans="1:24" ht="18.3" x14ac:dyDescent="0.4">
      <c r="A2" s="90"/>
      <c r="B2" s="97" t="s">
        <v>398</v>
      </c>
      <c r="C2" s="98"/>
      <c r="D2" s="99"/>
      <c r="E2" s="98"/>
      <c r="I2" t="s">
        <v>414</v>
      </c>
    </row>
    <row r="3" spans="1:24" ht="14.4" x14ac:dyDescent="0.3">
      <c r="A3" s="90"/>
      <c r="B3" s="90"/>
      <c r="C3" s="90"/>
      <c r="D3" s="100"/>
      <c r="E3" s="90"/>
      <c r="I3" s="112">
        <v>8760</v>
      </c>
    </row>
    <row r="4" spans="1:24" ht="27.95" x14ac:dyDescent="0.3">
      <c r="A4" s="90"/>
      <c r="B4" s="101" t="s">
        <v>348</v>
      </c>
      <c r="C4" s="102" t="s">
        <v>349</v>
      </c>
      <c r="D4" s="102" t="s">
        <v>350</v>
      </c>
      <c r="E4" s="102" t="s">
        <v>351</v>
      </c>
      <c r="I4" s="56"/>
    </row>
    <row r="5" spans="1:24" ht="14.4" x14ac:dyDescent="0.3">
      <c r="A5" s="90"/>
      <c r="B5" s="101" t="s">
        <v>17</v>
      </c>
      <c r="C5" s="101" t="s">
        <v>352</v>
      </c>
      <c r="D5" s="101" t="s">
        <v>353</v>
      </c>
      <c r="E5" s="101" t="s">
        <v>354</v>
      </c>
    </row>
    <row r="7" spans="1:24" ht="14.4" x14ac:dyDescent="0.3">
      <c r="A7" s="90"/>
      <c r="B7" s="103">
        <f>B8-0.5</f>
        <v>2.5</v>
      </c>
      <c r="C7" s="104">
        <v>0</v>
      </c>
      <c r="D7" s="124">
        <f t="shared" ref="D7:D52" si="0">_xlfn.WEIBULL.DIST($B7,$O$11,$Q$11,TRUE)</f>
        <v>8.2301870500369897E-2</v>
      </c>
      <c r="E7" s="105">
        <v>0</v>
      </c>
      <c r="G7" s="117" t="s">
        <v>355</v>
      </c>
      <c r="H7" s="105"/>
      <c r="I7" s="105"/>
      <c r="J7" s="105"/>
      <c r="K7" s="105"/>
      <c r="L7" s="105"/>
      <c r="M7" s="105"/>
      <c r="N7" s="105"/>
      <c r="O7" s="105"/>
      <c r="P7" s="105"/>
      <c r="Q7" s="105"/>
      <c r="R7" s="105"/>
      <c r="S7" s="117" t="s">
        <v>417</v>
      </c>
      <c r="T7" s="117"/>
      <c r="U7" s="105"/>
      <c r="V7" s="105"/>
      <c r="W7" s="105"/>
      <c r="X7" s="105"/>
    </row>
    <row r="8" spans="1:24" ht="14.4" x14ac:dyDescent="0.3">
      <c r="B8" s="106">
        <v>3</v>
      </c>
      <c r="C8" s="107">
        <v>72</v>
      </c>
      <c r="D8" s="114">
        <f t="shared" si="0"/>
        <v>0.11633474552476257</v>
      </c>
      <c r="E8" s="115">
        <f t="shared" ref="E8:E52" si="1">IF(D8&gt;0,(D8-D7)*(C8+C7)/2000*$I$3,0)</f>
        <v>10.732607467692473</v>
      </c>
      <c r="F8" s="116">
        <f>D8-D7</f>
        <v>3.4032875024392673E-2</v>
      </c>
    </row>
    <row r="9" spans="1:24" x14ac:dyDescent="0.3">
      <c r="B9" s="108">
        <v>3.5</v>
      </c>
      <c r="C9" s="109">
        <v>175</v>
      </c>
      <c r="D9" s="114">
        <f t="shared" si="0"/>
        <v>0.1549319173765133</v>
      </c>
      <c r="E9" s="115">
        <f t="shared" si="1"/>
        <v>41.756736339535038</v>
      </c>
      <c r="F9" s="116">
        <f t="shared" ref="F9:F52" si="2">D9-D8</f>
        <v>3.8597171851750725E-2</v>
      </c>
      <c r="G9" t="s">
        <v>360</v>
      </c>
      <c r="S9" t="s">
        <v>433</v>
      </c>
    </row>
    <row r="10" spans="1:24" x14ac:dyDescent="0.3">
      <c r="B10" s="108">
        <v>4</v>
      </c>
      <c r="C10" s="109">
        <v>298</v>
      </c>
      <c r="D10" s="114">
        <f t="shared" si="0"/>
        <v>0.1973769883365411</v>
      </c>
      <c r="E10" s="115">
        <f t="shared" si="1"/>
        <v>87.935151310728003</v>
      </c>
      <c r="F10" s="116">
        <f t="shared" si="2"/>
        <v>4.2445070960027809E-2</v>
      </c>
      <c r="G10" s="90" t="s">
        <v>381</v>
      </c>
      <c r="H10" s="90"/>
      <c r="I10" s="90"/>
      <c r="J10" s="90"/>
      <c r="S10" t="s">
        <v>431</v>
      </c>
      <c r="W10" s="150">
        <v>0.15</v>
      </c>
      <c r="X10" t="s">
        <v>418</v>
      </c>
    </row>
    <row r="11" spans="1:24" x14ac:dyDescent="0.3">
      <c r="B11" s="108">
        <v>4.5</v>
      </c>
      <c r="C11" s="109">
        <v>453</v>
      </c>
      <c r="D11" s="114">
        <f t="shared" si="0"/>
        <v>0.242910012526206</v>
      </c>
      <c r="E11" s="115">
        <f t="shared" si="1"/>
        <v>149.77541910899993</v>
      </c>
      <c r="F11" s="116">
        <f t="shared" si="2"/>
        <v>4.55330241896649E-2</v>
      </c>
      <c r="G11" s="90" t="s">
        <v>394</v>
      </c>
      <c r="H11" s="90"/>
      <c r="I11" s="90"/>
      <c r="L11" t="s">
        <v>392</v>
      </c>
      <c r="M11" s="127">
        <v>7.56</v>
      </c>
      <c r="N11" s="120" t="s">
        <v>391</v>
      </c>
      <c r="O11" s="128">
        <v>2</v>
      </c>
      <c r="P11" s="125" t="s">
        <v>390</v>
      </c>
      <c r="Q11" s="126">
        <f>M11/(EXP(GAMMALN(1+1/O11)))</f>
        <v>8.5305465032420749</v>
      </c>
      <c r="R11" s="126"/>
    </row>
    <row r="12" spans="1:24" ht="14.4" x14ac:dyDescent="0.3">
      <c r="B12" s="108">
        <v>5</v>
      </c>
      <c r="C12" s="109">
        <v>645</v>
      </c>
      <c r="D12" s="114">
        <f t="shared" si="0"/>
        <v>0.29074993215072814</v>
      </c>
      <c r="E12" s="115">
        <f t="shared" si="1"/>
        <v>230.07365505503685</v>
      </c>
      <c r="F12" s="116">
        <f t="shared" si="2"/>
        <v>4.7839919624522137E-2</v>
      </c>
      <c r="G12" s="90" t="s">
        <v>395</v>
      </c>
      <c r="J12" s="90"/>
    </row>
    <row r="13" spans="1:24" ht="14.4" x14ac:dyDescent="0.3">
      <c r="B13" s="108">
        <v>5.5</v>
      </c>
      <c r="C13" s="109">
        <v>878</v>
      </c>
      <c r="D13" s="114">
        <f t="shared" si="0"/>
        <v>0.34011651844916241</v>
      </c>
      <c r="E13" s="115">
        <f t="shared" si="1"/>
        <v>329.31166188441739</v>
      </c>
      <c r="F13" s="116">
        <f t="shared" si="2"/>
        <v>4.9366586298434267E-2</v>
      </c>
      <c r="S13" s="151" t="s">
        <v>419</v>
      </c>
      <c r="T13" s="153" t="s">
        <v>420</v>
      </c>
      <c r="U13" s="151" t="s">
        <v>421</v>
      </c>
      <c r="V13" s="153" t="s">
        <v>644</v>
      </c>
      <c r="W13" s="153" t="s">
        <v>422</v>
      </c>
      <c r="X13" s="152"/>
    </row>
    <row r="14" spans="1:24" ht="15.6" x14ac:dyDescent="0.35">
      <c r="B14" s="108">
        <v>6</v>
      </c>
      <c r="C14" s="109">
        <v>1151</v>
      </c>
      <c r="D14" s="114">
        <f t="shared" si="0"/>
        <v>0.39025097314849555</v>
      </c>
      <c r="E14" s="115">
        <f t="shared" si="1"/>
        <v>445.54590160206766</v>
      </c>
      <c r="F14" s="116">
        <f t="shared" si="2"/>
        <v>5.0134454699333142E-2</v>
      </c>
      <c r="H14" s="96" t="s">
        <v>393</v>
      </c>
      <c r="I14" s="154">
        <f>SUM(E6:E51)</f>
        <v>20073.586317925849</v>
      </c>
      <c r="J14" s="155" t="s">
        <v>366</v>
      </c>
      <c r="L14" t="s">
        <v>423</v>
      </c>
      <c r="S14" s="156">
        <f>I14</f>
        <v>20073.586317925849</v>
      </c>
      <c r="T14" s="157">
        <f>_xlfn.NORM.INV(0.3,$S$14,$S$14*$W$10)</f>
        <v>18494.596474374433</v>
      </c>
      <c r="U14" s="156">
        <f>_xlfn.NORM.INV(0.25,$S$14,$S$14*$W$10)</f>
        <v>18042.672084758255</v>
      </c>
      <c r="V14" s="157">
        <f>_xlfn.NORM.INV(0.2,$S$14,$S$14*$W$10)</f>
        <v>17539.43284605708</v>
      </c>
      <c r="W14" s="157">
        <f>_xlfn.NORM.INV(0.1,$S$14,$S$14*$W$10)</f>
        <v>16214.785922150968</v>
      </c>
      <c r="X14" s="158" t="s">
        <v>366</v>
      </c>
    </row>
    <row r="15" spans="1:24" x14ac:dyDescent="0.3">
      <c r="B15" s="108">
        <v>6.5</v>
      </c>
      <c r="C15" s="109">
        <v>1473</v>
      </c>
      <c r="D15" s="114">
        <f t="shared" si="0"/>
        <v>0.4404344585941547</v>
      </c>
      <c r="E15" s="115">
        <f t="shared" si="1"/>
        <v>576.76482024521408</v>
      </c>
      <c r="F15" s="116">
        <f t="shared" si="2"/>
        <v>5.0183485445659148E-2</v>
      </c>
      <c r="G15" s="70" t="s">
        <v>432</v>
      </c>
      <c r="H15" s="70"/>
      <c r="I15" s="159">
        <f>I14*0.9</f>
        <v>18066.227686133265</v>
      </c>
      <c r="J15" s="160" t="s">
        <v>366</v>
      </c>
      <c r="K15" s="70"/>
      <c r="L15" s="70" t="s">
        <v>434</v>
      </c>
      <c r="M15" s="70"/>
      <c r="N15" s="70"/>
      <c r="O15" s="70"/>
      <c r="P15" s="70"/>
      <c r="Q15" s="70"/>
      <c r="R15" s="70"/>
    </row>
    <row r="16" spans="1:24" ht="14.4" x14ac:dyDescent="0.3">
      <c r="B16" s="108">
        <v>7</v>
      </c>
      <c r="C16" s="109">
        <v>1846</v>
      </c>
      <c r="D16" s="114">
        <f t="shared" si="0"/>
        <v>0.49000396860595985</v>
      </c>
      <c r="E16" s="115">
        <f t="shared" si="1"/>
        <v>720.60287233381416</v>
      </c>
      <c r="F16" s="116">
        <f t="shared" si="2"/>
        <v>4.9569510011805151E-2</v>
      </c>
    </row>
    <row r="17" spans="2:6" ht="14.4" x14ac:dyDescent="0.3">
      <c r="B17" s="108">
        <v>7.5</v>
      </c>
      <c r="C17" s="109">
        <v>2273</v>
      </c>
      <c r="D17" s="114">
        <f t="shared" si="0"/>
        <v>0.53836511689883637</v>
      </c>
      <c r="E17" s="115">
        <f t="shared" si="1"/>
        <v>872.49411580440972</v>
      </c>
      <c r="F17" s="116">
        <f t="shared" si="2"/>
        <v>4.8361148292876521E-2</v>
      </c>
    </row>
    <row r="18" spans="2:6" ht="14.4" x14ac:dyDescent="0.3">
      <c r="B18" s="108">
        <v>8</v>
      </c>
      <c r="C18" s="109">
        <v>2736</v>
      </c>
      <c r="D18" s="114">
        <f t="shared" si="0"/>
        <v>0.58500159438576127</v>
      </c>
      <c r="E18" s="115">
        <f t="shared" si="1"/>
        <v>1023.1772669061899</v>
      </c>
      <c r="F18" s="116">
        <f t="shared" si="2"/>
        <v>4.6636477486924899E-2</v>
      </c>
    </row>
    <row r="19" spans="2:6" ht="14.4" x14ac:dyDescent="0.3">
      <c r="B19" s="108">
        <v>8.5</v>
      </c>
      <c r="C19" s="109">
        <v>3215</v>
      </c>
      <c r="D19" s="114">
        <f t="shared" si="0"/>
        <v>0.62948121983643524</v>
      </c>
      <c r="E19" s="115">
        <f t="shared" si="1"/>
        <v>1159.3783396294882</v>
      </c>
      <c r="F19" s="116">
        <f t="shared" si="2"/>
        <v>4.4479625450673965E-2</v>
      </c>
    </row>
    <row r="20" spans="2:6" ht="14.4" x14ac:dyDescent="0.3">
      <c r="B20" s="108">
        <v>9</v>
      </c>
      <c r="C20" s="109">
        <v>3668</v>
      </c>
      <c r="D20" s="114">
        <f t="shared" si="0"/>
        <v>0.67145867017626104</v>
      </c>
      <c r="E20" s="115">
        <f t="shared" si="1"/>
        <v>1265.516863217912</v>
      </c>
      <c r="F20" s="116">
        <f t="shared" si="2"/>
        <v>4.1977450339825806E-2</v>
      </c>
    </row>
    <row r="21" spans="2:6" ht="14.4" x14ac:dyDescent="0.3">
      <c r="B21" s="108">
        <v>9.5</v>
      </c>
      <c r="C21" s="109">
        <v>4073</v>
      </c>
      <c r="D21" s="114">
        <f t="shared" si="0"/>
        <v>0.71067511877236855</v>
      </c>
      <c r="E21" s="115">
        <f t="shared" si="1"/>
        <v>1329.6564351912109</v>
      </c>
      <c r="F21" s="116">
        <f t="shared" si="2"/>
        <v>3.9216448596107512E-2</v>
      </c>
    </row>
    <row r="22" spans="2:6" ht="14.4" x14ac:dyDescent="0.3">
      <c r="B22" s="108">
        <v>10</v>
      </c>
      <c r="C22" s="109">
        <v>4375</v>
      </c>
      <c r="D22" s="114">
        <f t="shared" si="0"/>
        <v>0.74695512603179204</v>
      </c>
      <c r="E22" s="115">
        <f t="shared" si="1"/>
        <v>1342.4415358149299</v>
      </c>
      <c r="F22" s="116">
        <f t="shared" si="2"/>
        <v>3.6280007259423486E-2</v>
      </c>
    </row>
    <row r="23" spans="2:6" ht="14.4" x14ac:dyDescent="0.3">
      <c r="B23" s="108">
        <v>10.5</v>
      </c>
      <c r="C23" s="109">
        <v>4583</v>
      </c>
      <c r="D23" s="114">
        <f t="shared" si="0"/>
        <v>0.78020121251339514</v>
      </c>
      <c r="E23" s="115">
        <f t="shared" si="1"/>
        <v>1304.4447790356387</v>
      </c>
      <c r="F23" s="116">
        <f t="shared" si="2"/>
        <v>3.3246086481603099E-2</v>
      </c>
    </row>
    <row r="24" spans="2:6" ht="14.4" x14ac:dyDescent="0.3">
      <c r="B24" s="108">
        <v>11</v>
      </c>
      <c r="C24" s="109">
        <v>4732</v>
      </c>
      <c r="D24" s="114">
        <f t="shared" si="0"/>
        <v>0.81038659887274922</v>
      </c>
      <c r="E24" s="115">
        <f t="shared" si="1"/>
        <v>1231.5547078457387</v>
      </c>
      <c r="F24" s="116">
        <f t="shared" si="2"/>
        <v>3.0185386359354083E-2</v>
      </c>
    </row>
    <row r="25" spans="2:6" ht="14.4" x14ac:dyDescent="0.3">
      <c r="B25" s="108">
        <v>11.5</v>
      </c>
      <c r="C25" s="109">
        <v>4794</v>
      </c>
      <c r="D25" s="114">
        <f t="shared" si="0"/>
        <v>0.83754661987978329</v>
      </c>
      <c r="E25" s="115">
        <f t="shared" si="1"/>
        <v>1133.2214572949688</v>
      </c>
      <c r="F25" s="116">
        <f t="shared" si="2"/>
        <v>2.7160021007034074E-2</v>
      </c>
    </row>
    <row r="26" spans="2:6" ht="14.4" x14ac:dyDescent="0.3">
      <c r="B26" s="108">
        <v>12</v>
      </c>
      <c r="C26" s="109">
        <v>4800</v>
      </c>
      <c r="D26" s="114">
        <f t="shared" si="0"/>
        <v>0.86176931395750267</v>
      </c>
      <c r="E26" s="115">
        <f t="shared" si="1"/>
        <v>1017.8792681795819</v>
      </c>
      <c r="F26" s="116">
        <f t="shared" si="2"/>
        <v>2.4222694077719376E-2</v>
      </c>
    </row>
    <row r="27" spans="2:6" ht="14.4" x14ac:dyDescent="0.3">
      <c r="B27" s="108">
        <v>12.5</v>
      </c>
      <c r="C27" s="109">
        <v>4800</v>
      </c>
      <c r="D27" s="114">
        <f t="shared" si="0"/>
        <v>0.88318565918633762</v>
      </c>
      <c r="E27" s="115">
        <f t="shared" si="1"/>
        <v>900.51448418205212</v>
      </c>
      <c r="F27" s="116">
        <f t="shared" si="2"/>
        <v>2.1416345228834954E-2</v>
      </c>
    </row>
    <row r="28" spans="2:6" ht="14.4" x14ac:dyDescent="0.3">
      <c r="B28" s="108">
        <v>13</v>
      </c>
      <c r="C28" s="109">
        <v>4800</v>
      </c>
      <c r="D28" s="114">
        <f t="shared" si="0"/>
        <v>0.90195987654550736</v>
      </c>
      <c r="E28" s="115">
        <f t="shared" si="1"/>
        <v>789.41829151836885</v>
      </c>
      <c r="F28" s="116">
        <f t="shared" si="2"/>
        <v>1.8774217359169731E-2</v>
      </c>
    </row>
    <row r="29" spans="2:6" ht="14.4" x14ac:dyDescent="0.3">
      <c r="B29" s="108">
        <v>13.5</v>
      </c>
      <c r="C29" s="109">
        <v>4800</v>
      </c>
      <c r="D29" s="114">
        <f t="shared" si="0"/>
        <v>0.9182801569160054</v>
      </c>
      <c r="E29" s="115">
        <f t="shared" si="1"/>
        <v>686.23514901870169</v>
      </c>
      <c r="F29" s="116">
        <f t="shared" si="2"/>
        <v>1.6320280370498041E-2</v>
      </c>
    </row>
    <row r="30" spans="2:6" ht="14.4" x14ac:dyDescent="0.3">
      <c r="B30" s="108">
        <v>14</v>
      </c>
      <c r="C30" s="109">
        <v>4800</v>
      </c>
      <c r="D30" s="114">
        <f t="shared" si="0"/>
        <v>0.9323500957336176</v>
      </c>
      <c r="E30" s="115">
        <f t="shared" si="1"/>
        <v>591.61278740295791</v>
      </c>
      <c r="F30" s="116">
        <f t="shared" si="2"/>
        <v>1.4069938817612204E-2</v>
      </c>
    </row>
    <row r="31" spans="2:6" ht="14.4" x14ac:dyDescent="0.3">
      <c r="B31" s="108">
        <v>14.5</v>
      </c>
      <c r="C31" s="109">
        <v>4800</v>
      </c>
      <c r="D31" s="114">
        <f t="shared" si="0"/>
        <v>0.94438104352208718</v>
      </c>
      <c r="E31" s="115">
        <f t="shared" si="1"/>
        <v>505.877292609569</v>
      </c>
      <c r="F31" s="116">
        <f t="shared" si="2"/>
        <v>1.2030947788469581E-2</v>
      </c>
    </row>
    <row r="32" spans="2:6" ht="14.4" x14ac:dyDescent="0.3">
      <c r="B32" s="108">
        <v>15</v>
      </c>
      <c r="C32" s="109">
        <v>4800</v>
      </c>
      <c r="D32" s="114">
        <f t="shared" si="0"/>
        <v>0.95458550658515018</v>
      </c>
      <c r="E32" s="115">
        <f t="shared" si="1"/>
        <v>429.07726287567283</v>
      </c>
      <c r="F32" s="116">
        <f t="shared" si="2"/>
        <v>1.0204463063062996E-2</v>
      </c>
    </row>
    <row r="33" spans="2:16" ht="14.4" x14ac:dyDescent="0.3">
      <c r="B33" s="108">
        <v>15.5</v>
      </c>
      <c r="C33" s="109">
        <v>4800</v>
      </c>
      <c r="D33" s="114">
        <f t="shared" si="0"/>
        <v>0.96317166375829411</v>
      </c>
      <c r="E33" s="115">
        <f t="shared" si="1"/>
        <v>361.03073681635584</v>
      </c>
      <c r="F33" s="116">
        <f t="shared" si="2"/>
        <v>8.5861571731439268E-3</v>
      </c>
    </row>
    <row r="34" spans="2:16" x14ac:dyDescent="0.3">
      <c r="B34" s="108">
        <v>16</v>
      </c>
      <c r="C34" s="109">
        <v>4800</v>
      </c>
      <c r="D34" s="114">
        <f t="shared" si="0"/>
        <v>0.97033900519689875</v>
      </c>
      <c r="E34" s="115">
        <f t="shared" si="1"/>
        <v>301.37237281044816</v>
      </c>
      <c r="F34" s="116">
        <f t="shared" si="2"/>
        <v>7.1673414386046463E-3</v>
      </c>
    </row>
    <row r="35" spans="2:16" x14ac:dyDescent="0.3">
      <c r="B35" s="108">
        <v>16.5</v>
      </c>
      <c r="C35" s="109">
        <v>4800</v>
      </c>
      <c r="D35" s="114">
        <f t="shared" si="0"/>
        <v>0.97627504957053823</v>
      </c>
      <c r="E35" s="115">
        <f t="shared" si="1"/>
        <v>249.59879382279294</v>
      </c>
      <c r="F35" s="116">
        <f t="shared" si="2"/>
        <v>5.9360443736394819E-3</v>
      </c>
    </row>
    <row r="36" spans="2:16" x14ac:dyDescent="0.3">
      <c r="B36" s="108">
        <v>17</v>
      </c>
      <c r="C36" s="109">
        <v>4800</v>
      </c>
      <c r="D36" s="114">
        <f t="shared" si="0"/>
        <v>0.98115305764105898</v>
      </c>
      <c r="E36" s="115">
        <f t="shared" si="1"/>
        <v>205.1104833492563</v>
      </c>
      <c r="F36" s="116">
        <f t="shared" si="2"/>
        <v>4.8780080705207451E-3</v>
      </c>
    </row>
    <row r="37" spans="2:16" x14ac:dyDescent="0.3">
      <c r="B37" s="108">
        <v>17.5</v>
      </c>
      <c r="C37" s="109">
        <v>4800</v>
      </c>
      <c r="D37" s="114">
        <f t="shared" si="0"/>
        <v>0.98513063306866422</v>
      </c>
      <c r="E37" s="115">
        <f t="shared" si="1"/>
        <v>167.24909157994512</v>
      </c>
      <c r="F37" s="116">
        <f t="shared" si="2"/>
        <v>3.97757542760524E-3</v>
      </c>
    </row>
    <row r="38" spans="2:16" x14ac:dyDescent="0.3">
      <c r="B38" s="108">
        <v>18</v>
      </c>
      <c r="C38" s="109">
        <v>4800</v>
      </c>
      <c r="D38" s="114">
        <f t="shared" si="0"/>
        <v>0.98834908476138694</v>
      </c>
      <c r="E38" s="115">
        <f t="shared" si="1"/>
        <v>135.32945677560508</v>
      </c>
      <c r="F38" s="116">
        <f t="shared" si="2"/>
        <v>3.2184516927227236E-3</v>
      </c>
    </row>
    <row r="39" spans="2:16" x14ac:dyDescent="0.3">
      <c r="B39" s="108">
        <v>18.5</v>
      </c>
      <c r="C39" s="109">
        <v>4800</v>
      </c>
      <c r="D39" s="114">
        <f t="shared" si="0"/>
        <v>0.99093341798372003</v>
      </c>
      <c r="E39" s="115">
        <f t="shared" si="1"/>
        <v>108.66604333266179</v>
      </c>
      <c r="F39" s="116">
        <f t="shared" si="2"/>
        <v>2.5843332223330906E-3</v>
      </c>
    </row>
    <row r="40" spans="2:16" x14ac:dyDescent="0.3">
      <c r="B40" s="108">
        <v>19</v>
      </c>
      <c r="C40" s="109">
        <v>4800</v>
      </c>
      <c r="D40" s="114">
        <f t="shared" si="0"/>
        <v>0.99299282225440111</v>
      </c>
      <c r="E40" s="115">
        <f t="shared" si="1"/>
        <v>86.593830773597873</v>
      </c>
      <c r="F40" s="116">
        <f t="shared" si="2"/>
        <v>2.0594042706810756E-3</v>
      </c>
    </row>
    <row r="41" spans="2:16" x14ac:dyDescent="0.3">
      <c r="B41" s="108">
        <v>19.5</v>
      </c>
      <c r="C41" s="109">
        <v>4800</v>
      </c>
      <c r="D41" s="114">
        <f t="shared" si="0"/>
        <v>0.99462153110580132</v>
      </c>
      <c r="E41" s="115">
        <f t="shared" si="1"/>
        <v>68.483949783675897</v>
      </c>
      <c r="F41" s="116">
        <f t="shared" si="2"/>
        <v>1.6287088514002068E-3</v>
      </c>
    </row>
    <row r="42" spans="2:16" x14ac:dyDescent="0.3">
      <c r="B42" s="108">
        <v>20</v>
      </c>
      <c r="C42" s="109">
        <v>4800</v>
      </c>
      <c r="D42" s="114">
        <f t="shared" si="0"/>
        <v>0.99589994033966434</v>
      </c>
      <c r="E42" s="115">
        <f t="shared" si="1"/>
        <v>53.754551465472282</v>
      </c>
      <c r="F42" s="116">
        <f t="shared" si="2"/>
        <v>1.2784092338630204E-3</v>
      </c>
    </row>
    <row r="43" spans="2:16" x14ac:dyDescent="0.3">
      <c r="B43" s="108">
        <v>20.5</v>
      </c>
      <c r="C43" s="109">
        <v>4800</v>
      </c>
      <c r="D43" s="114">
        <f t="shared" si="0"/>
        <v>0.99689588588311473</v>
      </c>
      <c r="E43" s="115">
        <f t="shared" si="1"/>
        <v>41.877518211002162</v>
      </c>
      <c r="F43" s="116">
        <f t="shared" si="2"/>
        <v>9.9594554345039388E-4</v>
      </c>
      <c r="G43" s="70" t="s">
        <v>364</v>
      </c>
      <c r="P43" s="70" t="s">
        <v>365</v>
      </c>
    </row>
    <row r="44" spans="2:16" x14ac:dyDescent="0.3">
      <c r="B44" s="108">
        <v>21</v>
      </c>
      <c r="C44" s="109">
        <v>4800</v>
      </c>
      <c r="D44" s="114">
        <f t="shared" si="0"/>
        <v>0.99766599829326519</v>
      </c>
      <c r="E44" s="115">
        <f t="shared" si="1"/>
        <v>32.381686622006484</v>
      </c>
      <c r="F44" s="116">
        <f t="shared" si="2"/>
        <v>7.7011241015045862E-4</v>
      </c>
    </row>
    <row r="45" spans="2:16" x14ac:dyDescent="0.3">
      <c r="B45" s="108">
        <v>21.5</v>
      </c>
      <c r="C45" s="109">
        <v>4800</v>
      </c>
      <c r="D45" s="114">
        <f t="shared" si="0"/>
        <v>0.99825706718196094</v>
      </c>
      <c r="E45" s="115">
        <f t="shared" si="1"/>
        <v>24.853264631879149</v>
      </c>
      <c r="F45" s="116">
        <f t="shared" si="2"/>
        <v>5.9106888869575602E-4</v>
      </c>
    </row>
    <row r="46" spans="2:16" x14ac:dyDescent="0.3">
      <c r="B46" s="108">
        <v>22</v>
      </c>
      <c r="C46" s="109">
        <v>4800</v>
      </c>
      <c r="D46" s="114">
        <f t="shared" si="0"/>
        <v>0.99870736439781171</v>
      </c>
      <c r="E46" s="115">
        <f t="shared" si="1"/>
        <v>18.934097332093181</v>
      </c>
      <c r="F46" s="116">
        <f t="shared" si="2"/>
        <v>4.5029721585077009E-4</v>
      </c>
      <c r="H46" s="113"/>
      <c r="I46" s="113"/>
      <c r="J46" s="113"/>
      <c r="K46" s="113"/>
      <c r="L46" s="113"/>
      <c r="M46" s="113"/>
    </row>
    <row r="47" spans="2:16" ht="14.55" customHeight="1" x14ac:dyDescent="0.3">
      <c r="B47" s="108">
        <v>22.5</v>
      </c>
      <c r="C47" s="109">
        <v>4800</v>
      </c>
      <c r="D47" s="114">
        <f t="shared" si="0"/>
        <v>0.99904788903491559</v>
      </c>
      <c r="E47" s="115">
        <f t="shared" si="1"/>
        <v>14.318379940943878</v>
      </c>
      <c r="F47" s="116">
        <f t="shared" si="2"/>
        <v>3.4052463710387837E-4</v>
      </c>
      <c r="H47" s="118"/>
      <c r="I47" s="118"/>
      <c r="J47" s="118"/>
      <c r="K47" s="118"/>
      <c r="L47" s="118"/>
      <c r="M47" s="118"/>
    </row>
    <row r="48" spans="2:16" x14ac:dyDescent="0.3">
      <c r="B48" s="108">
        <v>23</v>
      </c>
      <c r="C48" s="109">
        <v>4800</v>
      </c>
      <c r="D48" s="114">
        <f t="shared" si="0"/>
        <v>0.9993035098031835</v>
      </c>
      <c r="E48" s="115">
        <f t="shared" si="1"/>
        <v>10.748342064128899</v>
      </c>
      <c r="F48" s="116">
        <f t="shared" si="2"/>
        <v>2.556207682679057E-4</v>
      </c>
      <c r="G48" s="113" t="s">
        <v>361</v>
      </c>
      <c r="H48" s="118"/>
      <c r="I48" s="118"/>
      <c r="J48" s="118"/>
      <c r="K48" s="118"/>
      <c r="L48" s="118"/>
      <c r="M48" s="118"/>
    </row>
    <row r="49" spans="2:14" x14ac:dyDescent="0.3">
      <c r="B49" s="108">
        <v>23.5</v>
      </c>
      <c r="C49" s="109">
        <v>4800</v>
      </c>
      <c r="D49" s="114">
        <f t="shared" si="0"/>
        <v>0.99949399077201662</v>
      </c>
      <c r="E49" s="115">
        <f t="shared" si="1"/>
        <v>8.0093437774949336</v>
      </c>
      <c r="F49" s="116">
        <f t="shared" si="2"/>
        <v>1.9048096883311771E-4</v>
      </c>
      <c r="G49" s="404" t="s">
        <v>362</v>
      </c>
      <c r="H49" s="405"/>
      <c r="I49" s="405"/>
      <c r="J49" s="405"/>
      <c r="K49" s="405"/>
      <c r="L49" s="405"/>
      <c r="M49" s="405"/>
    </row>
    <row r="50" spans="2:14" x14ac:dyDescent="0.3">
      <c r="B50" s="108">
        <v>24</v>
      </c>
      <c r="C50" s="109">
        <v>4800</v>
      </c>
      <c r="D50" s="114">
        <f t="shared" si="0"/>
        <v>0.99963489493842561</v>
      </c>
      <c r="E50" s="115">
        <f t="shared" si="1"/>
        <v>5.9247383891654195</v>
      </c>
      <c r="F50" s="116">
        <f t="shared" si="2"/>
        <v>1.4090416640899495E-4</v>
      </c>
      <c r="G50" s="405"/>
      <c r="H50" s="405"/>
      <c r="I50" s="405"/>
      <c r="J50" s="405"/>
      <c r="K50" s="405"/>
      <c r="L50" s="405"/>
      <c r="M50" s="405"/>
    </row>
    <row r="51" spans="2:14" x14ac:dyDescent="0.3">
      <c r="B51" s="108">
        <v>24.5</v>
      </c>
      <c r="C51" s="109">
        <v>4800</v>
      </c>
      <c r="D51" s="114">
        <f t="shared" si="0"/>
        <v>0.99973836655592019</v>
      </c>
      <c r="E51" s="115">
        <f t="shared" si="1"/>
        <v>4.3507745724119786</v>
      </c>
      <c r="F51" s="116">
        <f t="shared" si="2"/>
        <v>1.0347161749457712E-4</v>
      </c>
      <c r="G51" s="405"/>
      <c r="H51" s="405"/>
      <c r="I51" s="405"/>
      <c r="J51" s="405"/>
      <c r="K51" s="405"/>
      <c r="L51" s="405"/>
      <c r="M51" s="405"/>
    </row>
    <row r="52" spans="2:14" x14ac:dyDescent="0.3">
      <c r="B52" s="110">
        <v>25</v>
      </c>
      <c r="C52" s="111">
        <v>4800</v>
      </c>
      <c r="D52" s="114">
        <f t="shared" si="0"/>
        <v>0.9998137978675552</v>
      </c>
      <c r="E52" s="115">
        <f t="shared" si="1"/>
        <v>3.1717357916289117</v>
      </c>
      <c r="F52" s="116">
        <f t="shared" si="2"/>
        <v>7.5431311635010267E-5</v>
      </c>
      <c r="G52" s="405"/>
      <c r="H52" s="405"/>
      <c r="I52" s="405"/>
      <c r="J52" s="405"/>
      <c r="K52" s="405"/>
      <c r="L52" s="405"/>
      <c r="M52" s="405"/>
    </row>
    <row r="53" spans="2:14" x14ac:dyDescent="0.3">
      <c r="G53" s="405"/>
      <c r="H53" s="405"/>
      <c r="I53" s="405"/>
      <c r="J53" s="405"/>
      <c r="K53" s="405"/>
      <c r="L53" s="405"/>
      <c r="M53" s="405"/>
    </row>
    <row r="54" spans="2:14" x14ac:dyDescent="0.3">
      <c r="G54" s="90"/>
      <c r="H54" s="90"/>
      <c r="I54" s="90"/>
      <c r="J54" s="90"/>
      <c r="K54" s="90"/>
      <c r="L54" s="90"/>
      <c r="M54" s="90"/>
    </row>
    <row r="63" spans="2:14" x14ac:dyDescent="0.3">
      <c r="C63" s="119" t="s">
        <v>424</v>
      </c>
      <c r="N63" s="119" t="s">
        <v>425</v>
      </c>
    </row>
    <row r="66" spans="3:14" x14ac:dyDescent="0.3">
      <c r="N66" t="s">
        <v>426</v>
      </c>
    </row>
    <row r="67" spans="3:14" x14ac:dyDescent="0.3">
      <c r="N67" t="s">
        <v>429</v>
      </c>
    </row>
    <row r="68" spans="3:14" ht="8.6" customHeight="1" x14ac:dyDescent="0.3"/>
    <row r="69" spans="3:14" x14ac:dyDescent="0.3">
      <c r="C69" t="s">
        <v>370</v>
      </c>
      <c r="N69" t="s">
        <v>427</v>
      </c>
    </row>
    <row r="70" spans="3:14" x14ac:dyDescent="0.3">
      <c r="C70" t="s">
        <v>371</v>
      </c>
    </row>
    <row r="71" spans="3:14" x14ac:dyDescent="0.3">
      <c r="C71" t="s">
        <v>372</v>
      </c>
      <c r="N71" t="s">
        <v>435</v>
      </c>
    </row>
    <row r="72" spans="3:14" x14ac:dyDescent="0.3">
      <c r="C72" t="s">
        <v>373</v>
      </c>
      <c r="N72" t="s">
        <v>428</v>
      </c>
    </row>
    <row r="73" spans="3:14" x14ac:dyDescent="0.3">
      <c r="N73" t="s">
        <v>430</v>
      </c>
    </row>
    <row r="74" spans="3:14" x14ac:dyDescent="0.3">
      <c r="N74" t="s">
        <v>436</v>
      </c>
    </row>
    <row r="77" spans="3:14" ht="16.149999999999999" x14ac:dyDescent="0.4">
      <c r="C77" t="s">
        <v>376</v>
      </c>
    </row>
    <row r="78" spans="3:14" ht="16.149999999999999" x14ac:dyDescent="0.4">
      <c r="C78" t="s">
        <v>374</v>
      </c>
    </row>
    <row r="79" spans="3:14" x14ac:dyDescent="0.3">
      <c r="C79" t="s">
        <v>375</v>
      </c>
    </row>
    <row r="82" spans="3:3" x14ac:dyDescent="0.3">
      <c r="C82" s="119" t="s">
        <v>377</v>
      </c>
    </row>
    <row r="83" spans="3:3" x14ac:dyDescent="0.3">
      <c r="C83" t="s">
        <v>378</v>
      </c>
    </row>
    <row r="84" spans="3:3" x14ac:dyDescent="0.3">
      <c r="C84" t="s">
        <v>379</v>
      </c>
    </row>
    <row r="85" spans="3:3" x14ac:dyDescent="0.3">
      <c r="C85" t="s">
        <v>380</v>
      </c>
    </row>
  </sheetData>
  <mergeCells count="1">
    <mergeCell ref="G49:M53"/>
  </mergeCells>
  <conditionalFormatting sqref="E8:E52">
    <cfRule type="dataBar" priority="4">
      <dataBar>
        <cfvo type="min"/>
        <cfvo type="max"/>
        <color rgb="FF638EC6"/>
      </dataBar>
      <extLst>
        <ext xmlns:x14="http://schemas.microsoft.com/office/spreadsheetml/2009/9/main" uri="{B025F937-C7B1-47D3-B67F-A62EFF666E3E}">
          <x14:id>{F18DAAAF-9568-4FFA-B84A-375923D31CA1}</x14:id>
        </ext>
      </extLst>
    </cfRule>
  </conditionalFormatting>
  <conditionalFormatting sqref="D8:D52">
    <cfRule type="dataBar" priority="3">
      <dataBar>
        <cfvo type="min"/>
        <cfvo type="max"/>
        <color rgb="FF63C384"/>
      </dataBar>
      <extLst>
        <ext xmlns:x14="http://schemas.microsoft.com/office/spreadsheetml/2009/9/main" uri="{B025F937-C7B1-47D3-B67F-A62EFF666E3E}">
          <x14:id>{F5CD3ECF-DB47-4129-AE94-A27891770F52}</x14:id>
        </ext>
      </extLst>
    </cfRule>
  </conditionalFormatting>
  <conditionalFormatting sqref="C8:C27 C48:C52">
    <cfRule type="dataBar" priority="2">
      <dataBar>
        <cfvo type="min"/>
        <cfvo type="max"/>
        <color rgb="FFFF555A"/>
      </dataBar>
      <extLst>
        <ext xmlns:x14="http://schemas.microsoft.com/office/spreadsheetml/2009/9/main" uri="{B025F937-C7B1-47D3-B67F-A62EFF666E3E}">
          <x14:id>{1B9C0C05-0EED-450A-BD5A-485EB5F7D852}</x14:id>
        </ext>
      </extLst>
    </cfRule>
  </conditionalFormatting>
  <conditionalFormatting sqref="C28:C47">
    <cfRule type="dataBar" priority="1">
      <dataBar>
        <cfvo type="min"/>
        <cfvo type="max"/>
        <color rgb="FFFF555A"/>
      </dataBar>
      <extLst>
        <ext xmlns:x14="http://schemas.microsoft.com/office/spreadsheetml/2009/9/main" uri="{B025F937-C7B1-47D3-B67F-A62EFF666E3E}">
          <x14:id>{B7629C1B-5941-43E6-9B9C-958871303A60}</x14:id>
        </ext>
      </extLst>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18DAAAF-9568-4FFA-B84A-375923D31CA1}">
            <x14:dataBar minLength="0" maxLength="100" border="1" negativeBarBorderColorSameAsPositive="0">
              <x14:cfvo type="autoMin"/>
              <x14:cfvo type="autoMax"/>
              <x14:borderColor rgb="FF638EC6"/>
              <x14:negativeFillColor rgb="FFFF0000"/>
              <x14:negativeBorderColor rgb="FFFF0000"/>
              <x14:axisColor rgb="FF000000"/>
            </x14:dataBar>
          </x14:cfRule>
          <xm:sqref>E8:E52</xm:sqref>
        </x14:conditionalFormatting>
        <x14:conditionalFormatting xmlns:xm="http://schemas.microsoft.com/office/excel/2006/main">
          <x14:cfRule type="dataBar" id="{F5CD3ECF-DB47-4129-AE94-A27891770F52}">
            <x14:dataBar minLength="0" maxLength="100" border="1" negativeBarBorderColorSameAsPositive="0">
              <x14:cfvo type="autoMin"/>
              <x14:cfvo type="autoMax"/>
              <x14:borderColor rgb="FF63C384"/>
              <x14:negativeFillColor rgb="FFFF0000"/>
              <x14:negativeBorderColor rgb="FFFF0000"/>
              <x14:axisColor rgb="FF000000"/>
            </x14:dataBar>
          </x14:cfRule>
          <xm:sqref>D8:D52</xm:sqref>
        </x14:conditionalFormatting>
        <x14:conditionalFormatting xmlns:xm="http://schemas.microsoft.com/office/excel/2006/main">
          <x14:cfRule type="dataBar" id="{1B9C0C05-0EED-450A-BD5A-485EB5F7D852}">
            <x14:dataBar minLength="0" maxLength="100" border="1" negativeBarBorderColorSameAsPositive="0">
              <x14:cfvo type="autoMin"/>
              <x14:cfvo type="autoMax"/>
              <x14:borderColor rgb="FFFF555A"/>
              <x14:negativeFillColor rgb="FFFF0000"/>
              <x14:negativeBorderColor rgb="FFFF0000"/>
              <x14:axisColor rgb="FF000000"/>
            </x14:dataBar>
          </x14:cfRule>
          <xm:sqref>C8:C27 C48:C52</xm:sqref>
        </x14:conditionalFormatting>
        <x14:conditionalFormatting xmlns:xm="http://schemas.microsoft.com/office/excel/2006/main">
          <x14:cfRule type="dataBar" id="{B7629C1B-5941-43E6-9B9C-958871303A60}">
            <x14:dataBar minLength="0" maxLength="100" border="1" negativeBarBorderColorSameAsPositive="0">
              <x14:cfvo type="autoMin"/>
              <x14:cfvo type="autoMax"/>
              <x14:borderColor rgb="FFFF555A"/>
              <x14:negativeFillColor rgb="FFFF0000"/>
              <x14:negativeBorderColor rgb="FFFF0000"/>
              <x14:axisColor rgb="FF000000"/>
            </x14:dataBar>
          </x14:cfRule>
          <xm:sqref>C28:C47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V85"/>
  <sheetViews>
    <sheetView showGridLines="0" topLeftCell="A4" zoomScaleNormal="100" zoomScalePageLayoutView="25" workbookViewId="0">
      <selection activeCell="V10" sqref="V10"/>
    </sheetView>
  </sheetViews>
  <sheetFormatPr baseColWidth="10" defaultColWidth="11.59765625" defaultRowHeight="14" x14ac:dyDescent="0.3"/>
  <cols>
    <col min="1" max="1" width="2.69921875" customWidth="1"/>
    <col min="2" max="2" width="5.09765625" customWidth="1"/>
    <col min="5" max="5" width="13.59765625" customWidth="1"/>
    <col min="6" max="6" width="12.69921875" customWidth="1"/>
    <col min="7" max="7" width="13.296875" customWidth="1"/>
    <col min="8" max="8" width="5.69921875" customWidth="1"/>
    <col min="12" max="12" width="9.09765625" customWidth="1"/>
    <col min="13" max="13" width="15.69921875" customWidth="1"/>
    <col min="14" max="14" width="7.69921875" customWidth="1"/>
    <col min="15" max="15" width="6.8984375" customWidth="1"/>
    <col min="21" max="21" width="19.59765625" customWidth="1"/>
  </cols>
  <sheetData>
    <row r="1" spans="1:22" ht="14.4" x14ac:dyDescent="0.3">
      <c r="A1" s="90"/>
      <c r="B1" s="90"/>
      <c r="C1" s="90"/>
      <c r="D1" s="96"/>
      <c r="E1" s="90"/>
    </row>
    <row r="2" spans="1:22" ht="26.6" customHeight="1" x14ac:dyDescent="0.3">
      <c r="A2" s="90"/>
      <c r="D2" s="324" t="s">
        <v>548</v>
      </c>
      <c r="E2" s="98"/>
      <c r="I2" s="34" t="s">
        <v>414</v>
      </c>
    </row>
    <row r="3" spans="1:22" ht="14.4" x14ac:dyDescent="0.3">
      <c r="A3" s="90"/>
      <c r="B3" s="90"/>
      <c r="C3" s="90"/>
      <c r="D3" s="410" t="s">
        <v>442</v>
      </c>
      <c r="E3" s="411"/>
      <c r="F3" s="412" t="s">
        <v>544</v>
      </c>
      <c r="G3" s="413"/>
      <c r="J3" s="112">
        <v>8760</v>
      </c>
    </row>
    <row r="4" spans="1:22" ht="31.2" customHeight="1" x14ac:dyDescent="0.3">
      <c r="A4" s="90"/>
      <c r="B4" s="101" t="s">
        <v>348</v>
      </c>
      <c r="C4" s="102" t="s">
        <v>349</v>
      </c>
      <c r="D4" s="325" t="s">
        <v>350</v>
      </c>
      <c r="E4" s="326" t="s">
        <v>351</v>
      </c>
      <c r="F4" s="325" t="s">
        <v>350</v>
      </c>
      <c r="G4" s="326" t="s">
        <v>351</v>
      </c>
      <c r="I4" s="414"/>
      <c r="J4" s="414"/>
      <c r="K4" s="414"/>
      <c r="L4" s="414"/>
      <c r="M4" s="414"/>
      <c r="N4" s="414"/>
      <c r="O4" s="414"/>
      <c r="P4" s="414"/>
      <c r="Q4" s="414"/>
    </row>
    <row r="5" spans="1:22" ht="14.4" x14ac:dyDescent="0.3">
      <c r="A5" s="90"/>
      <c r="B5" s="101" t="s">
        <v>17</v>
      </c>
      <c r="C5" s="101" t="s">
        <v>352</v>
      </c>
      <c r="D5" s="327" t="s">
        <v>353</v>
      </c>
      <c r="E5" s="328" t="s">
        <v>354</v>
      </c>
      <c r="F5" s="327" t="s">
        <v>353</v>
      </c>
      <c r="G5" s="328" t="s">
        <v>354</v>
      </c>
    </row>
    <row r="6" spans="1:22" ht="14.4" x14ac:dyDescent="0.3">
      <c r="D6" s="162"/>
      <c r="E6" s="163"/>
      <c r="F6" s="162"/>
      <c r="G6" s="163"/>
    </row>
    <row r="7" spans="1:22" ht="14.4" x14ac:dyDescent="0.3">
      <c r="A7" s="90"/>
      <c r="B7" s="103">
        <f>B8-0.5</f>
        <v>2.5</v>
      </c>
      <c r="C7" s="104">
        <v>0</v>
      </c>
      <c r="D7" s="329">
        <f>1-EXP(-PI()/4*(B7/$N$11)^2)</f>
        <v>9.1139961282111104E-2</v>
      </c>
      <c r="E7" s="330">
        <v>0</v>
      </c>
      <c r="F7" s="329">
        <f>1-EXP(-PI()/4*(B7/$N$12)^2)</f>
        <v>8.6768513147794657E-2</v>
      </c>
      <c r="G7" s="330">
        <v>0</v>
      </c>
      <c r="I7" s="117" t="s">
        <v>355</v>
      </c>
      <c r="J7" s="105"/>
      <c r="K7" s="105"/>
      <c r="L7" s="105"/>
      <c r="M7" s="105"/>
      <c r="N7" s="105"/>
      <c r="O7" s="105"/>
      <c r="P7" s="105"/>
    </row>
    <row r="8" spans="1:22" ht="14.4" x14ac:dyDescent="0.3">
      <c r="B8" s="69">
        <v>3</v>
      </c>
      <c r="C8" s="67">
        <v>27</v>
      </c>
      <c r="D8" s="331">
        <f>1-EXP(-PI()/4*(B8/$N$11)^2)</f>
        <v>0.12856360847302495</v>
      </c>
      <c r="E8" s="332">
        <f t="shared" ref="E8:E50" si="0">IF(D8&gt;0,(D8-D7)*(C8+C7)/2000*$J$3,0)</f>
        <v>4.4257205167974716</v>
      </c>
      <c r="F8" s="114">
        <f>1-EXP(-PI()/4*(B8/$N$12)^2)</f>
        <v>0.12252154331833287</v>
      </c>
      <c r="G8" s="332">
        <f>IF(F8&gt;0,(F8-F7)*(C8+C7)/2000*$J$3,0)</f>
        <v>4.228153347967849</v>
      </c>
      <c r="H8" s="116">
        <f t="shared" ref="H8:H52" si="1">D8-D7</f>
        <v>3.7423647190913845E-2</v>
      </c>
    </row>
    <row r="9" spans="1:22" x14ac:dyDescent="0.3">
      <c r="B9" s="69">
        <v>3.5</v>
      </c>
      <c r="C9" s="67">
        <v>144</v>
      </c>
      <c r="D9" s="331">
        <f t="shared" ref="D9:D50" si="2">1-EXP(-PI()/4*(B9/$N$11)^2)</f>
        <v>0.17080984564292268</v>
      </c>
      <c r="E9" s="332">
        <f t="shared" si="0"/>
        <v>31.641586715510002</v>
      </c>
      <c r="F9" s="114">
        <f t="shared" ref="F9:F50" si="3">1-EXP(-PI()/4*(B9/$N$12)^2)</f>
        <v>0.16297482815341269</v>
      </c>
      <c r="G9" s="332">
        <f t="shared" ref="G9:G50" si="4">IF(F9&gt;0,(F9-F8)*(C9+C8)/2000*$J$3,0)</f>
        <v>30.298701275778086</v>
      </c>
      <c r="H9" s="116">
        <f t="shared" si="1"/>
        <v>4.2246237169897727E-2</v>
      </c>
      <c r="I9" t="s">
        <v>547</v>
      </c>
      <c r="U9" s="359">
        <v>22794.733</v>
      </c>
    </row>
    <row r="10" spans="1:22" x14ac:dyDescent="0.3">
      <c r="B10" s="69">
        <v>4</v>
      </c>
      <c r="C10" s="67">
        <v>289</v>
      </c>
      <c r="D10" s="331">
        <f t="shared" si="2"/>
        <v>0.2170169837473841</v>
      </c>
      <c r="E10" s="332">
        <f t="shared" si="0"/>
        <v>87.633685700635269</v>
      </c>
      <c r="F10" s="114">
        <f t="shared" si="3"/>
        <v>0.20733981398588019</v>
      </c>
      <c r="G10" s="332">
        <f t="shared" si="4"/>
        <v>84.139970230707917</v>
      </c>
      <c r="H10" s="116">
        <f t="shared" si="1"/>
        <v>4.620713810446142E-2</v>
      </c>
      <c r="I10" s="90" t="s">
        <v>381</v>
      </c>
      <c r="J10" s="90"/>
      <c r="K10" s="90"/>
      <c r="L10" s="90"/>
      <c r="U10" s="359">
        <f>M15</f>
        <v>22055.427716153219</v>
      </c>
      <c r="V10" s="360">
        <f>U10/U9</f>
        <v>0.96756683731076032</v>
      </c>
    </row>
    <row r="11" spans="1:22" ht="16.149999999999999" x14ac:dyDescent="0.3">
      <c r="B11" s="69">
        <v>4.5</v>
      </c>
      <c r="C11" s="67">
        <v>464</v>
      </c>
      <c r="D11" s="331">
        <f t="shared" si="2"/>
        <v>0.26628008403884251</v>
      </c>
      <c r="E11" s="332">
        <f t="shared" si="0"/>
        <v>162.47660159527067</v>
      </c>
      <c r="F11" s="114">
        <f t="shared" si="3"/>
        <v>0.25478422238102449</v>
      </c>
      <c r="G11" s="332">
        <f t="shared" si="4"/>
        <v>156.47830110436124</v>
      </c>
      <c r="H11" s="116">
        <f t="shared" si="1"/>
        <v>4.9263100291458417E-2</v>
      </c>
      <c r="I11" s="90" t="s">
        <v>356</v>
      </c>
      <c r="J11" s="90"/>
      <c r="K11" s="90"/>
      <c r="L11" s="164">
        <v>169</v>
      </c>
      <c r="M11" s="333" t="s">
        <v>441</v>
      </c>
      <c r="N11" s="334">
        <f>ROUND(5.5*(LN(L11/0.1)/LN(30/0.1)),3)</f>
        <v>7.1669999999999998</v>
      </c>
      <c r="O11" s="335" t="s">
        <v>363</v>
      </c>
      <c r="P11" t="s">
        <v>443</v>
      </c>
    </row>
    <row r="12" spans="1:22" ht="16.149999999999999" x14ac:dyDescent="0.3">
      <c r="B12" s="69">
        <v>5</v>
      </c>
      <c r="C12" s="67">
        <v>669</v>
      </c>
      <c r="D12" s="331">
        <f t="shared" si="2"/>
        <v>0.31768010568991356</v>
      </c>
      <c r="E12" s="332">
        <f t="shared" si="0"/>
        <v>255.07466344430614</v>
      </c>
      <c r="F12" s="114">
        <f t="shared" si="3"/>
        <v>0.30445776330332697</v>
      </c>
      <c r="G12" s="332">
        <f t="shared" si="4"/>
        <v>246.5069337685629</v>
      </c>
      <c r="H12" s="116">
        <f t="shared" si="1"/>
        <v>5.1400021651071048E-2</v>
      </c>
      <c r="I12" s="90"/>
      <c r="J12" s="90"/>
      <c r="K12" s="90"/>
      <c r="L12" s="333"/>
      <c r="M12" s="333" t="s">
        <v>528</v>
      </c>
      <c r="N12" s="334">
        <f>ROUND(6.45*(L11/100)^0.25,3)</f>
        <v>7.3540000000000001</v>
      </c>
      <c r="O12" s="335" t="s">
        <v>363</v>
      </c>
      <c r="P12" t="s">
        <v>444</v>
      </c>
    </row>
    <row r="13" spans="1:22" ht="14.4" x14ac:dyDescent="0.3">
      <c r="B13" s="69">
        <v>5.5</v>
      </c>
      <c r="C13" s="67">
        <v>919</v>
      </c>
      <c r="D13" s="331">
        <f t="shared" si="2"/>
        <v>0.37031184878607781</v>
      </c>
      <c r="E13" s="332">
        <f t="shared" si="0"/>
        <v>366.07693120078471</v>
      </c>
      <c r="F13" s="114">
        <f t="shared" si="3"/>
        <v>0.35551703256835376</v>
      </c>
      <c r="G13" s="332">
        <f t="shared" si="4"/>
        <v>355.139683816738</v>
      </c>
      <c r="H13" s="116">
        <f t="shared" si="1"/>
        <v>5.2631743096164252E-2</v>
      </c>
      <c r="I13" s="90" t="s">
        <v>357</v>
      </c>
      <c r="J13" s="90"/>
      <c r="K13" s="90"/>
      <c r="L13" s="90"/>
    </row>
    <row r="14" spans="1:22" ht="14.4" x14ac:dyDescent="0.3">
      <c r="B14" s="69">
        <v>6</v>
      </c>
      <c r="C14" s="67">
        <v>1220</v>
      </c>
      <c r="D14" s="331">
        <f t="shared" si="2"/>
        <v>0.42330953725357223</v>
      </c>
      <c r="E14" s="332">
        <f t="shared" si="0"/>
        <v>496.52580366803107</v>
      </c>
      <c r="F14" s="114">
        <f t="shared" si="3"/>
        <v>0.40714859841581075</v>
      </c>
      <c r="G14" s="332">
        <f t="shared" si="4"/>
        <v>483.72684674297193</v>
      </c>
      <c r="H14" s="116">
        <f t="shared" si="1"/>
        <v>5.2997688467494419E-2</v>
      </c>
      <c r="K14" s="406" t="s">
        <v>442</v>
      </c>
      <c r="L14" s="407"/>
      <c r="M14" s="408" t="s">
        <v>545</v>
      </c>
      <c r="N14" s="409"/>
    </row>
    <row r="15" spans="1:22" x14ac:dyDescent="0.3">
      <c r="B15" s="69">
        <v>6.5</v>
      </c>
      <c r="C15" s="83">
        <v>1574</v>
      </c>
      <c r="D15" s="331">
        <f t="shared" si="2"/>
        <v>0.47586908370004444</v>
      </c>
      <c r="E15" s="332">
        <f t="shared" si="0"/>
        <v>643.20901273892196</v>
      </c>
      <c r="F15" s="114">
        <f t="shared" si="3"/>
        <v>0.45858943304885702</v>
      </c>
      <c r="G15" s="332">
        <f t="shared" si="4"/>
        <v>629.51853080552303</v>
      </c>
      <c r="H15" s="116">
        <f t="shared" si="1"/>
        <v>5.2559546446472205E-2</v>
      </c>
      <c r="I15" s="90"/>
      <c r="J15" s="96" t="s">
        <v>358</v>
      </c>
      <c r="K15" s="336">
        <f>SUM(E8:E52)</f>
        <v>21245.849559329592</v>
      </c>
      <c r="L15" s="337" t="s">
        <v>366</v>
      </c>
      <c r="M15" s="336">
        <f>SUM(G8:G50)</f>
        <v>22055.427716153219</v>
      </c>
      <c r="N15" s="338" t="s">
        <v>366</v>
      </c>
      <c r="P15" s="339"/>
      <c r="Q15" s="339"/>
    </row>
    <row r="16" spans="1:22" ht="14.4" x14ac:dyDescent="0.3">
      <c r="B16" s="69">
        <v>7</v>
      </c>
      <c r="C16" s="83">
        <v>1990</v>
      </c>
      <c r="D16" s="331">
        <f t="shared" si="2"/>
        <v>0.52726631771521792</v>
      </c>
      <c r="E16" s="332">
        <f t="shared" si="0"/>
        <v>802.327270091743</v>
      </c>
      <c r="F16" s="114">
        <f t="shared" si="3"/>
        <v>0.50914403288323973</v>
      </c>
      <c r="G16" s="332">
        <f t="shared" si="4"/>
        <v>789.17348088666108</v>
      </c>
      <c r="H16" s="116">
        <f t="shared" si="1"/>
        <v>5.1397234015173487E-2</v>
      </c>
      <c r="I16" s="90"/>
      <c r="J16" s="96" t="s">
        <v>359</v>
      </c>
      <c r="K16" s="340">
        <f>5*K15</f>
        <v>106229.24779664796</v>
      </c>
      <c r="L16" s="341" t="s">
        <v>366</v>
      </c>
      <c r="M16" s="340">
        <f>5*M15</f>
        <v>110277.1385807661</v>
      </c>
      <c r="N16" s="342" t="s">
        <v>366</v>
      </c>
      <c r="P16" s="343">
        <f>K16</f>
        <v>106229.24779664796</v>
      </c>
      <c r="Q16" s="343">
        <f>K15</f>
        <v>21245.849559329592</v>
      </c>
      <c r="R16" s="343">
        <f>M16</f>
        <v>110277.1385807661</v>
      </c>
      <c r="S16" s="343">
        <f>M15</f>
        <v>22055.427716153219</v>
      </c>
    </row>
    <row r="17" spans="2:8" ht="14.4" x14ac:dyDescent="0.3">
      <c r="B17" s="69">
        <v>7.5</v>
      </c>
      <c r="C17" s="83">
        <v>2467</v>
      </c>
      <c r="D17" s="331">
        <f t="shared" si="2"/>
        <v>0.57687072213808999</v>
      </c>
      <c r="E17" s="332">
        <f t="shared" si="0"/>
        <v>968.36031764580457</v>
      </c>
      <c r="F17" s="114">
        <f t="shared" si="3"/>
        <v>0.55819778175593893</v>
      </c>
      <c r="G17" s="332">
        <f t="shared" si="4"/>
        <v>957.61060721821696</v>
      </c>
      <c r="H17" s="116">
        <f t="shared" si="1"/>
        <v>4.9604404422872062E-2</v>
      </c>
    </row>
    <row r="18" spans="2:8" ht="14.4" x14ac:dyDescent="0.3">
      <c r="B18" s="69">
        <v>8</v>
      </c>
      <c r="C18" s="83">
        <v>3010</v>
      </c>
      <c r="D18" s="331">
        <f t="shared" si="2"/>
        <v>0.62415448912047911</v>
      </c>
      <c r="E18" s="332">
        <f t="shared" si="0"/>
        <v>1134.3025799199479</v>
      </c>
      <c r="F18" s="114">
        <f t="shared" si="3"/>
        <v>0.60522632965639045</v>
      </c>
      <c r="G18" s="332">
        <f t="shared" si="4"/>
        <v>1128.1800630063856</v>
      </c>
      <c r="H18" s="116">
        <f t="shared" si="1"/>
        <v>4.7283766982389119E-2</v>
      </c>
    </row>
    <row r="19" spans="2:8" ht="14.4" x14ac:dyDescent="0.3">
      <c r="B19" s="69">
        <v>8.5</v>
      </c>
      <c r="C19" s="83">
        <v>3617</v>
      </c>
      <c r="D19" s="331">
        <f t="shared" si="2"/>
        <v>0.66869696175489057</v>
      </c>
      <c r="E19" s="332">
        <f t="shared" si="0"/>
        <v>1292.9013917293123</v>
      </c>
      <c r="F19" s="114">
        <f t="shared" si="3"/>
        <v>0.64980097150521177</v>
      </c>
      <c r="G19" s="332">
        <f t="shared" si="4"/>
        <v>1293.8351437107681</v>
      </c>
      <c r="H19" s="116">
        <f t="shared" si="1"/>
        <v>4.4542472634411467E-2</v>
      </c>
    </row>
    <row r="20" spans="2:8" ht="14.4" x14ac:dyDescent="0.3">
      <c r="B20" s="69">
        <v>9</v>
      </c>
      <c r="C20" s="83">
        <v>4257</v>
      </c>
      <c r="D20" s="331">
        <f t="shared" si="2"/>
        <v>0.71018475240960932</v>
      </c>
      <c r="E20" s="332">
        <f t="shared" si="0"/>
        <v>1430.8359026348189</v>
      </c>
      <c r="F20" s="114">
        <f t="shared" si="3"/>
        <v>0.69159020361388257</v>
      </c>
      <c r="G20" s="332">
        <f t="shared" si="4"/>
        <v>1441.2320516716918</v>
      </c>
      <c r="H20" s="116">
        <f t="shared" si="1"/>
        <v>4.1487790654718748E-2</v>
      </c>
    </row>
    <row r="21" spans="2:8" ht="14.4" x14ac:dyDescent="0.3">
      <c r="B21" s="69">
        <v>9.5</v>
      </c>
      <c r="C21" s="83">
        <v>4834</v>
      </c>
      <c r="D21" s="331">
        <f t="shared" si="2"/>
        <v>0.74840801407504343</v>
      </c>
      <c r="E21" s="332">
        <f t="shared" si="0"/>
        <v>1521.9960024860211</v>
      </c>
      <c r="F21" s="114">
        <f t="shared" si="3"/>
        <v>0.73035779966081205</v>
      </c>
      <c r="G21" s="332">
        <f t="shared" si="4"/>
        <v>1543.670624602345</v>
      </c>
      <c r="H21" s="116">
        <f t="shared" si="1"/>
        <v>3.8223261665434105E-2</v>
      </c>
    </row>
    <row r="22" spans="2:8" ht="14.4" x14ac:dyDescent="0.3">
      <c r="B22" s="69">
        <v>10</v>
      </c>
      <c r="C22" s="83">
        <v>5256</v>
      </c>
      <c r="D22" s="331">
        <f t="shared" si="2"/>
        <v>0.78325347840972159</v>
      </c>
      <c r="E22" s="332">
        <f t="shared" si="0"/>
        <v>1539.9674198996338</v>
      </c>
      <c r="F22" s="114">
        <f t="shared" si="3"/>
        <v>0.7659578762282564</v>
      </c>
      <c r="G22" s="332">
        <f t="shared" si="4"/>
        <v>1573.3169038369492</v>
      </c>
      <c r="H22" s="116">
        <f t="shared" si="1"/>
        <v>3.4845464334678167E-2</v>
      </c>
    </row>
    <row r="23" spans="2:8" ht="14.4" x14ac:dyDescent="0.3">
      <c r="B23" s="69">
        <v>10.5</v>
      </c>
      <c r="C23" s="83">
        <v>5482</v>
      </c>
      <c r="D23" s="331">
        <f t="shared" si="2"/>
        <v>0.81469496045934031</v>
      </c>
      <c r="E23" s="332">
        <f t="shared" si="0"/>
        <v>1478.7696180097694</v>
      </c>
      <c r="F23" s="114">
        <f t="shared" si="3"/>
        <v>0.79832750626573701</v>
      </c>
      <c r="G23" s="332">
        <f t="shared" si="4"/>
        <v>1522.4226825600047</v>
      </c>
      <c r="H23" s="116">
        <f t="shared" si="1"/>
        <v>3.1441482049618719E-2</v>
      </c>
    </row>
    <row r="24" spans="2:8" ht="14.4" x14ac:dyDescent="0.3">
      <c r="B24" s="69">
        <v>11</v>
      </c>
      <c r="C24" s="83">
        <v>5578</v>
      </c>
      <c r="D24" s="331">
        <f t="shared" si="2"/>
        <v>0.8427820658997115</v>
      </c>
      <c r="E24" s="332">
        <f t="shared" si="0"/>
        <v>1360.6180314268131</v>
      </c>
      <c r="F24" s="114">
        <f t="shared" si="3"/>
        <v>0.8274774865175859</v>
      </c>
      <c r="G24" s="332">
        <f t="shared" si="4"/>
        <v>1412.1066633442656</v>
      </c>
      <c r="H24" s="116">
        <f t="shared" si="1"/>
        <v>2.8087105440371185E-2</v>
      </c>
    </row>
    <row r="25" spans="2:8" ht="14.4" x14ac:dyDescent="0.3">
      <c r="B25" s="69">
        <v>11.5</v>
      </c>
      <c r="C25" s="83">
        <v>5598</v>
      </c>
      <c r="D25" s="331">
        <f t="shared" si="2"/>
        <v>0.86762782629088797</v>
      </c>
      <c r="E25" s="332">
        <f t="shared" si="0"/>
        <v>1216.2218354172326</v>
      </c>
      <c r="F25" s="114">
        <f t="shared" si="3"/>
        <v>0.8534818740419301</v>
      </c>
      <c r="G25" s="332">
        <f t="shared" si="4"/>
        <v>1272.93765317767</v>
      </c>
      <c r="H25" s="116">
        <f t="shared" si="1"/>
        <v>2.4845760391176475E-2</v>
      </c>
    </row>
    <row r="26" spans="2:8" ht="14.4" x14ac:dyDescent="0.3">
      <c r="B26" s="69">
        <v>12</v>
      </c>
      <c r="C26" s="83">
        <v>5600</v>
      </c>
      <c r="D26" s="331">
        <f>1-EXP(-PI()/4*(B26/$N$11)^2)</f>
        <v>0.88939593809976525</v>
      </c>
      <c r="E26" s="332">
        <f t="shared" si="0"/>
        <v>1067.6658042368379</v>
      </c>
      <c r="F26" s="114">
        <f>1-EXP(-PI()/4*(B26/$N$12)^2)</f>
        <v>0.87646688185399158</v>
      </c>
      <c r="G26" s="332">
        <f t="shared" si="4"/>
        <v>1127.3511945600542</v>
      </c>
      <c r="H26" s="116">
        <f t="shared" si="1"/>
        <v>2.1768111808877277E-2</v>
      </c>
    </row>
    <row r="27" spans="2:8" ht="14.4" x14ac:dyDescent="0.3">
      <c r="B27" s="69">
        <v>12.5</v>
      </c>
      <c r="C27" s="83">
        <v>5600</v>
      </c>
      <c r="D27" s="331">
        <f>1-EXP(-PI()/4*(B27/$N$11)^2)</f>
        <v>0.90828820084042461</v>
      </c>
      <c r="E27" s="332">
        <f t="shared" si="0"/>
        <v>926.77884100578558</v>
      </c>
      <c r="F27" s="114">
        <f>1-EXP(-PI()/4*(B27/$N$12)^2)</f>
        <v>0.8965996705550926</v>
      </c>
      <c r="G27" s="332">
        <f t="shared" si="4"/>
        <v>987.63408252121178</v>
      </c>
      <c r="H27" s="116">
        <f t="shared" si="1"/>
        <v>1.889226274065936E-2</v>
      </c>
    </row>
    <row r="28" spans="2:8" x14ac:dyDescent="0.3">
      <c r="B28" s="69">
        <v>13</v>
      </c>
      <c r="C28" s="83">
        <v>5600</v>
      </c>
      <c r="D28" s="331">
        <f t="shared" si="2"/>
        <v>0.92453264817396563</v>
      </c>
      <c r="E28" s="332">
        <f t="shared" si="0"/>
        <v>796.88760839418831</v>
      </c>
      <c r="F28" s="114">
        <f t="shared" si="3"/>
        <v>0.91407749869861099</v>
      </c>
      <c r="G28" s="332">
        <f t="shared" si="4"/>
        <v>857.39233740843815</v>
      </c>
      <c r="H28" s="116">
        <f t="shared" si="1"/>
        <v>1.6244447333541023E-2</v>
      </c>
    </row>
    <row r="29" spans="2:8" x14ac:dyDescent="0.3">
      <c r="B29" s="69">
        <v>13.5</v>
      </c>
      <c r="C29" s="83">
        <v>5600</v>
      </c>
      <c r="D29" s="331">
        <f t="shared" si="2"/>
        <v>0.93837275280629473</v>
      </c>
      <c r="E29" s="332">
        <f t="shared" si="0"/>
        <v>678.94017284353629</v>
      </c>
      <c r="F29" s="114">
        <f t="shared" si="3"/>
        <v>0.9291176070983258</v>
      </c>
      <c r="G29" s="332">
        <f t="shared" si="4"/>
        <v>737.80755765640993</v>
      </c>
      <c r="H29" s="116">
        <f t="shared" si="1"/>
        <v>1.3840104632329098E-2</v>
      </c>
    </row>
    <row r="30" spans="2:8" x14ac:dyDescent="0.3">
      <c r="B30" s="69">
        <v>14</v>
      </c>
      <c r="C30" s="83">
        <v>5600</v>
      </c>
      <c r="D30" s="331">
        <f t="shared" si="2"/>
        <v>0.95005797041532425</v>
      </c>
      <c r="E30" s="332">
        <f t="shared" si="0"/>
        <v>573.23003502855215</v>
      </c>
      <c r="F30" s="114">
        <f t="shared" si="3"/>
        <v>0.9419481185705878</v>
      </c>
      <c r="G30" s="332">
        <f t="shared" si="4"/>
        <v>629.41357078328451</v>
      </c>
      <c r="H30" s="116">
        <f t="shared" si="1"/>
        <v>1.1685217609029519E-2</v>
      </c>
    </row>
    <row r="31" spans="2:8" x14ac:dyDescent="0.3">
      <c r="B31" s="69">
        <v>14.5</v>
      </c>
      <c r="C31" s="83">
        <v>5600</v>
      </c>
      <c r="D31" s="331">
        <f>1-EXP(-PI()/4*(B31/$N$11)^2)</f>
        <v>0.959835777246413</v>
      </c>
      <c r="E31" s="332">
        <f t="shared" si="0"/>
        <v>479.66009190588989</v>
      </c>
      <c r="F31" s="114">
        <f>1-EXP(-PI()/4*(B31/$N$12)^2)</f>
        <v>0.95280014126008949</v>
      </c>
      <c r="G31" s="332">
        <f t="shared" si="4"/>
        <v>532.35682505619513</v>
      </c>
      <c r="H31" s="116">
        <f t="shared" si="1"/>
        <v>9.7778068310887534E-3</v>
      </c>
    </row>
    <row r="32" spans="2:8" x14ac:dyDescent="0.3">
      <c r="B32" s="69">
        <v>15</v>
      </c>
      <c r="C32" s="83">
        <v>5600</v>
      </c>
      <c r="D32" s="331">
        <f>1-EXP(-PI()/4*(B32/$N$11)^2)</f>
        <v>0.96794525641588058</v>
      </c>
      <c r="E32" s="332">
        <f t="shared" si="0"/>
        <v>397.81861013740172</v>
      </c>
      <c r="F32" s="114">
        <f>1-EXP(-PI()/4*(B32/$N$12)^2)</f>
        <v>0.96190117618564741</v>
      </c>
      <c r="G32" s="332">
        <f t="shared" si="4"/>
        <v>446.46036930816916</v>
      </c>
      <c r="H32" s="116">
        <f t="shared" si="1"/>
        <v>8.1094791694675816E-3</v>
      </c>
    </row>
    <row r="33" spans="2:18" x14ac:dyDescent="0.3">
      <c r="B33" s="69">
        <v>15.5</v>
      </c>
      <c r="C33" s="83">
        <v>5600</v>
      </c>
      <c r="D33" s="331">
        <f t="shared" si="2"/>
        <v>0.97461220352931532</v>
      </c>
      <c r="E33" s="332">
        <f t="shared" si="0"/>
        <v>327.05375759665458</v>
      </c>
      <c r="F33" s="114">
        <f t="shared" si="3"/>
        <v>0.96946985211446834</v>
      </c>
      <c r="G33" s="332">
        <f t="shared" si="4"/>
        <v>371.28896636423974</v>
      </c>
      <c r="H33" s="116">
        <f t="shared" si="1"/>
        <v>6.6669471134347402E-3</v>
      </c>
    </row>
    <row r="34" spans="2:18" x14ac:dyDescent="0.3">
      <c r="B34" s="69">
        <v>16</v>
      </c>
      <c r="C34" s="83">
        <v>5600</v>
      </c>
      <c r="D34" s="331">
        <f t="shared" si="2"/>
        <v>0.9800456553293746</v>
      </c>
      <c r="E34" s="332">
        <f t="shared" si="0"/>
        <v>266.54341150370777</v>
      </c>
      <c r="F34" s="114">
        <f t="shared" si="3"/>
        <v>0.97571194611265422</v>
      </c>
      <c r="G34" s="332">
        <f t="shared" si="4"/>
        <v>306.21216317500608</v>
      </c>
      <c r="H34" s="116">
        <f t="shared" si="1"/>
        <v>5.4334518000592746E-3</v>
      </c>
    </row>
    <row r="35" spans="2:18" x14ac:dyDescent="0.3">
      <c r="B35" s="69">
        <v>16.5</v>
      </c>
      <c r="C35" s="83">
        <v>5600</v>
      </c>
      <c r="D35" s="331">
        <f t="shared" si="2"/>
        <v>0.98443569647001905</v>
      </c>
      <c r="E35" s="332">
        <f t="shared" si="0"/>
        <v>215.35785819545421</v>
      </c>
      <c r="F35" s="114">
        <f t="shared" si="3"/>
        <v>0.98081759757689757</v>
      </c>
      <c r="G35" s="332">
        <f t="shared" si="4"/>
        <v>250.462838229922</v>
      </c>
      <c r="H35" s="116">
        <f t="shared" si="1"/>
        <v>4.3900411406444517E-3</v>
      </c>
    </row>
    <row r="36" spans="2:18" x14ac:dyDescent="0.3">
      <c r="B36" s="69">
        <v>17</v>
      </c>
      <c r="C36" s="83">
        <v>5600</v>
      </c>
      <c r="D36" s="331">
        <f t="shared" si="2"/>
        <v>0.98795236852151458</v>
      </c>
      <c r="E36" s="332">
        <f t="shared" si="0"/>
        <v>172.51386415816467</v>
      </c>
      <c r="F36" s="114">
        <f t="shared" si="3"/>
        <v>0.98495958748703349</v>
      </c>
      <c r="G36" s="332">
        <f t="shared" si="4"/>
        <v>203.18945703162785</v>
      </c>
      <c r="H36" s="116">
        <f t="shared" si="1"/>
        <v>3.5166720514955285E-3</v>
      </c>
    </row>
    <row r="37" spans="2:18" x14ac:dyDescent="0.3">
      <c r="B37" s="69">
        <v>17.5</v>
      </c>
      <c r="C37" s="83">
        <v>5600</v>
      </c>
      <c r="D37" s="331">
        <f t="shared" si="2"/>
        <v>0.9907454902330709</v>
      </c>
      <c r="E37" s="332">
        <f t="shared" si="0"/>
        <v>137.019378682107</v>
      </c>
      <c r="F37" s="114">
        <f t="shared" si="3"/>
        <v>0.98829253230616465</v>
      </c>
      <c r="G37" s="332">
        <f t="shared" si="4"/>
        <v>163.500941047298</v>
      </c>
      <c r="H37" s="116">
        <f t="shared" si="1"/>
        <v>2.7931217115563234E-3</v>
      </c>
    </row>
    <row r="38" spans="2:18" x14ac:dyDescent="0.3">
      <c r="B38" s="69">
        <v>18</v>
      </c>
      <c r="C38" s="83">
        <v>5600</v>
      </c>
      <c r="D38" s="331">
        <f t="shared" si="2"/>
        <v>0.99294519648964563</v>
      </c>
      <c r="E38" s="332">
        <f t="shared" si="0"/>
        <v>107.90879012252994</v>
      </c>
      <c r="F38" s="114">
        <f t="shared" si="3"/>
        <v>0.99095283192753936</v>
      </c>
      <c r="G38" s="332">
        <f t="shared" si="4"/>
        <v>130.5036582261576</v>
      </c>
      <c r="H38" s="116">
        <f t="shared" si="1"/>
        <v>2.1997062565747294E-3</v>
      </c>
    </row>
    <row r="39" spans="2:18" x14ac:dyDescent="0.3">
      <c r="B39" s="69">
        <v>18.5</v>
      </c>
      <c r="C39" s="83">
        <v>5568</v>
      </c>
      <c r="D39" s="331">
        <f t="shared" si="2"/>
        <v>0.99466301248001832</v>
      </c>
      <c r="E39" s="332">
        <f t="shared" si="0"/>
        <v>84.028412134511754</v>
      </c>
      <c r="F39" s="114">
        <f t="shared" si="3"/>
        <v>0.99305921136870812</v>
      </c>
      <c r="G39" s="332">
        <f t="shared" si="4"/>
        <v>103.03531972350046</v>
      </c>
      <c r="H39" s="116">
        <f t="shared" si="1"/>
        <v>1.7178159903726842E-3</v>
      </c>
    </row>
    <row r="40" spans="2:18" x14ac:dyDescent="0.3">
      <c r="B40" s="69">
        <v>19</v>
      </c>
      <c r="C40" s="83">
        <v>5418</v>
      </c>
      <c r="D40" s="331">
        <f t="shared" si="2"/>
        <v>0.99599329643131274</v>
      </c>
      <c r="E40" s="332">
        <f t="shared" si="0"/>
        <v>64.011507761471776</v>
      </c>
      <c r="F40" s="114">
        <f t="shared" si="3"/>
        <v>0.99471370433613959</v>
      </c>
      <c r="G40" s="332">
        <f t="shared" si="4"/>
        <v>79.612017662085591</v>
      </c>
      <c r="H40" s="116">
        <f t="shared" si="1"/>
        <v>1.3302839512944198E-3</v>
      </c>
    </row>
    <row r="41" spans="2:18" x14ac:dyDescent="0.3">
      <c r="B41" s="69">
        <v>19.5</v>
      </c>
      <c r="C41" s="83">
        <v>5179</v>
      </c>
      <c r="D41" s="331">
        <f t="shared" si="2"/>
        <v>0.99701490608520604</v>
      </c>
      <c r="E41" s="332">
        <f t="shared" si="0"/>
        <v>47.417869060106312</v>
      </c>
      <c r="F41" s="114">
        <f t="shared" si="3"/>
        <v>0.99600294107676002</v>
      </c>
      <c r="G41" s="332">
        <f t="shared" si="4"/>
        <v>59.839742822753351</v>
      </c>
      <c r="H41" s="116">
        <f t="shared" si="1"/>
        <v>1.0216096538933073E-3</v>
      </c>
    </row>
    <row r="42" spans="2:18" x14ac:dyDescent="0.3">
      <c r="B42" s="69">
        <v>20</v>
      </c>
      <c r="C42" s="83">
        <v>4894</v>
      </c>
      <c r="D42" s="331">
        <f t="shared" si="2"/>
        <v>0.99779296842687148</v>
      </c>
      <c r="E42" s="332">
        <f t="shared" si="0"/>
        <v>34.327908218070469</v>
      </c>
      <c r="F42" s="114">
        <f t="shared" si="3"/>
        <v>0.99699962096959793</v>
      </c>
      <c r="G42" s="332">
        <f t="shared" si="4"/>
        <v>43.973257735236672</v>
      </c>
      <c r="H42" s="116">
        <f t="shared" si="1"/>
        <v>7.7806234166544197E-4</v>
      </c>
    </row>
    <row r="43" spans="2:18" x14ac:dyDescent="0.3">
      <c r="B43" s="69">
        <v>20.5</v>
      </c>
      <c r="C43" s="285">
        <v>4609</v>
      </c>
      <c r="D43" s="331">
        <f t="shared" si="2"/>
        <v>0.99838065697964051</v>
      </c>
      <c r="E43" s="332">
        <f t="shared" si="0"/>
        <v>24.461442908302633</v>
      </c>
      <c r="F43" s="114">
        <f t="shared" si="3"/>
        <v>0.99776407020770719</v>
      </c>
      <c r="G43" s="332">
        <f t="shared" si="4"/>
        <v>31.818777660714854</v>
      </c>
      <c r="H43" s="116">
        <f t="shared" si="1"/>
        <v>5.8768855276902787E-4</v>
      </c>
      <c r="I43" s="70" t="s">
        <v>546</v>
      </c>
      <c r="R43" s="70" t="s">
        <v>365</v>
      </c>
    </row>
    <row r="44" spans="2:18" x14ac:dyDescent="0.3">
      <c r="B44" s="69">
        <v>21</v>
      </c>
      <c r="C44" s="285">
        <v>4329</v>
      </c>
      <c r="D44" s="331">
        <f t="shared" si="2"/>
        <v>0.99882090466242379</v>
      </c>
      <c r="E44" s="332">
        <f t="shared" si="0"/>
        <v>17.235009994580235</v>
      </c>
      <c r="F44" s="114">
        <f t="shared" si="3"/>
        <v>0.99834580511352233</v>
      </c>
      <c r="G44" s="332">
        <f t="shared" si="4"/>
        <v>22.774014056209879</v>
      </c>
      <c r="H44" s="116">
        <f t="shared" si="1"/>
        <v>4.4024768278327908E-4</v>
      </c>
    </row>
    <row r="45" spans="2:18" x14ac:dyDescent="0.3">
      <c r="B45" s="69">
        <v>21.5</v>
      </c>
      <c r="C45" s="285">
        <v>4043</v>
      </c>
      <c r="D45" s="331">
        <f t="shared" si="2"/>
        <v>0.99914800165514972</v>
      </c>
      <c r="E45" s="332">
        <f t="shared" si="0"/>
        <v>11.994437381184442</v>
      </c>
      <c r="F45" s="114">
        <f t="shared" si="3"/>
        <v>0.99878504090780873</v>
      </c>
      <c r="G45" s="332">
        <f t="shared" si="4"/>
        <v>16.106495465573825</v>
      </c>
      <c r="H45" s="116">
        <f t="shared" si="1"/>
        <v>3.2709699272592818E-4</v>
      </c>
    </row>
    <row r="46" spans="2:18" x14ac:dyDescent="0.3">
      <c r="B46" s="69">
        <v>22</v>
      </c>
      <c r="C46" s="285">
        <v>3764</v>
      </c>
      <c r="D46" s="331">
        <f t="shared" si="2"/>
        <v>0.99938904624163494</v>
      </c>
      <c r="E46" s="332">
        <f t="shared" si="0"/>
        <v>8.2424376797026007</v>
      </c>
      <c r="F46" s="114">
        <f t="shared" si="3"/>
        <v>0.999114103252837</v>
      </c>
      <c r="G46" s="332">
        <f t="shared" si="4"/>
        <v>11.252175007044546</v>
      </c>
      <c r="H46" s="116">
        <f t="shared" si="1"/>
        <v>2.4104458648521732E-4</v>
      </c>
      <c r="J46" s="113"/>
      <c r="K46" s="113"/>
      <c r="L46" s="113"/>
      <c r="M46" s="113"/>
      <c r="N46" s="113"/>
      <c r="O46" s="113"/>
    </row>
    <row r="47" spans="2:18" ht="14.55" customHeight="1" x14ac:dyDescent="0.3">
      <c r="B47" s="69">
        <v>22.5</v>
      </c>
      <c r="C47" s="285">
        <v>3488</v>
      </c>
      <c r="D47" s="331">
        <f t="shared" si="2"/>
        <v>0.99956523188016433</v>
      </c>
      <c r="E47" s="332">
        <f t="shared" si="0"/>
        <v>5.5963183376943411</v>
      </c>
      <c r="F47" s="114">
        <f t="shared" si="3"/>
        <v>0.99935871507804042</v>
      </c>
      <c r="G47" s="332">
        <f t="shared" si="4"/>
        <v>7.7697913089231072</v>
      </c>
      <c r="H47" s="116">
        <f t="shared" si="1"/>
        <v>1.761856385293914E-4</v>
      </c>
      <c r="J47" s="118"/>
      <c r="K47" s="118"/>
      <c r="L47" s="118"/>
      <c r="M47" s="118"/>
      <c r="N47" s="118"/>
      <c r="O47" s="118"/>
    </row>
    <row r="48" spans="2:18" x14ac:dyDescent="0.3">
      <c r="B48" s="69">
        <v>23</v>
      </c>
      <c r="C48" s="285">
        <v>3203</v>
      </c>
      <c r="D48" s="331">
        <f t="shared" si="2"/>
        <v>0.99969296576554501</v>
      </c>
      <c r="E48" s="332">
        <f t="shared" si="0"/>
        <v>3.7434433306196242</v>
      </c>
      <c r="F48" s="114">
        <f t="shared" si="3"/>
        <v>0.99953914381465314</v>
      </c>
      <c r="G48" s="332">
        <f t="shared" si="4"/>
        <v>5.2877492038397698</v>
      </c>
      <c r="H48" s="116">
        <f t="shared" si="1"/>
        <v>1.2773388538067643E-4</v>
      </c>
      <c r="I48" s="113" t="s">
        <v>361</v>
      </c>
      <c r="J48" s="118"/>
      <c r="K48" s="118"/>
      <c r="L48" s="118"/>
      <c r="M48" s="118"/>
      <c r="N48" s="118"/>
      <c r="O48" s="118"/>
    </row>
    <row r="49" spans="2:15" x14ac:dyDescent="0.3">
      <c r="B49" s="69">
        <v>23.5</v>
      </c>
      <c r="C49" s="285">
        <v>2914</v>
      </c>
      <c r="D49" s="331">
        <f t="shared" si="2"/>
        <v>0.99978482308637595</v>
      </c>
      <c r="E49" s="332">
        <f t="shared" si="0"/>
        <v>2.4610835940702844</v>
      </c>
      <c r="F49" s="114">
        <f t="shared" si="3"/>
        <v>0.99967120418371946</v>
      </c>
      <c r="G49" s="332">
        <f t="shared" si="4"/>
        <v>3.5382221557946818</v>
      </c>
      <c r="H49" s="116">
        <f t="shared" si="1"/>
        <v>9.1857320830945888E-5</v>
      </c>
      <c r="I49" s="404" t="s">
        <v>362</v>
      </c>
      <c r="J49" s="405"/>
      <c r="K49" s="405"/>
      <c r="L49" s="405"/>
      <c r="M49" s="405"/>
      <c r="N49" s="405"/>
      <c r="O49" s="405"/>
    </row>
    <row r="50" spans="2:15" x14ac:dyDescent="0.3">
      <c r="B50" s="69">
        <v>24</v>
      </c>
      <c r="C50" s="285">
        <v>2616</v>
      </c>
      <c r="D50" s="331">
        <f t="shared" si="2"/>
        <v>0.99985034738625611</v>
      </c>
      <c r="E50" s="332">
        <f t="shared" si="0"/>
        <v>1.5870902771173008</v>
      </c>
      <c r="F50" s="114">
        <f t="shared" si="3"/>
        <v>0.99976711923718276</v>
      </c>
      <c r="G50" s="332">
        <f t="shared" si="4"/>
        <v>2.3231968759557646</v>
      </c>
      <c r="H50" s="116">
        <f t="shared" si="1"/>
        <v>6.5524299880159731E-5</v>
      </c>
      <c r="I50" s="405"/>
      <c r="J50" s="405"/>
      <c r="K50" s="405"/>
      <c r="L50" s="405"/>
      <c r="M50" s="405"/>
      <c r="N50" s="405"/>
      <c r="O50" s="405"/>
    </row>
    <row r="51" spans="2:15" x14ac:dyDescent="0.3">
      <c r="B51" s="69"/>
      <c r="C51" s="285"/>
      <c r="D51" s="331"/>
      <c r="E51" s="332"/>
      <c r="F51" s="114"/>
      <c r="G51" s="332"/>
      <c r="H51" s="116">
        <f t="shared" si="1"/>
        <v>-0.99985034738625611</v>
      </c>
      <c r="I51" s="405"/>
      <c r="J51" s="405"/>
      <c r="K51" s="405"/>
      <c r="L51" s="405"/>
      <c r="M51" s="405"/>
      <c r="N51" s="405"/>
      <c r="O51" s="405"/>
    </row>
    <row r="52" spans="2:15" x14ac:dyDescent="0.3">
      <c r="B52" s="69"/>
      <c r="C52" s="285"/>
      <c r="D52" s="331"/>
      <c r="E52" s="332"/>
      <c r="F52" s="114"/>
      <c r="G52" s="332"/>
      <c r="H52" s="116">
        <f t="shared" si="1"/>
        <v>0</v>
      </c>
      <c r="I52" s="405"/>
      <c r="J52" s="405"/>
      <c r="K52" s="405"/>
      <c r="L52" s="405"/>
      <c r="M52" s="405"/>
      <c r="N52" s="405"/>
      <c r="O52" s="405"/>
    </row>
    <row r="53" spans="2:15" x14ac:dyDescent="0.3">
      <c r="B53" s="69"/>
      <c r="C53" s="285"/>
      <c r="D53" s="331"/>
      <c r="E53" s="332"/>
      <c r="F53" s="114"/>
      <c r="G53" s="332"/>
      <c r="I53" s="405"/>
      <c r="J53" s="405"/>
      <c r="K53" s="405"/>
      <c r="L53" s="405"/>
      <c r="M53" s="405"/>
      <c r="N53" s="405"/>
      <c r="O53" s="405"/>
    </row>
    <row r="54" spans="2:15" x14ac:dyDescent="0.3">
      <c r="B54" s="69"/>
      <c r="C54" s="285"/>
      <c r="D54" s="331"/>
      <c r="E54" s="332"/>
      <c r="F54" s="114"/>
      <c r="G54" s="332"/>
      <c r="I54" s="90"/>
      <c r="J54" s="90"/>
      <c r="K54" s="90"/>
      <c r="L54" s="90"/>
      <c r="M54" s="90"/>
      <c r="N54" s="90"/>
      <c r="O54" s="90"/>
    </row>
    <row r="55" spans="2:15" x14ac:dyDescent="0.3">
      <c r="B55" s="69"/>
      <c r="C55" s="285"/>
      <c r="D55" s="331"/>
      <c r="E55" s="332"/>
      <c r="F55" s="114"/>
      <c r="G55" s="332"/>
    </row>
    <row r="63" spans="2:15" x14ac:dyDescent="0.3">
      <c r="C63" s="119" t="s">
        <v>369</v>
      </c>
    </row>
    <row r="69" spans="3:3" x14ac:dyDescent="0.3">
      <c r="C69" t="s">
        <v>370</v>
      </c>
    </row>
    <row r="70" spans="3:3" x14ac:dyDescent="0.3">
      <c r="C70" t="s">
        <v>371</v>
      </c>
    </row>
    <row r="71" spans="3:3" x14ac:dyDescent="0.3">
      <c r="C71" t="s">
        <v>372</v>
      </c>
    </row>
    <row r="72" spans="3:3" x14ac:dyDescent="0.3">
      <c r="C72" t="s">
        <v>373</v>
      </c>
    </row>
    <row r="77" spans="3:3" ht="16.149999999999999" x14ac:dyDescent="0.4">
      <c r="C77" t="s">
        <v>376</v>
      </c>
    </row>
    <row r="78" spans="3:3" ht="16.149999999999999" x14ac:dyDescent="0.4">
      <c r="C78" t="s">
        <v>374</v>
      </c>
    </row>
    <row r="79" spans="3:3" x14ac:dyDescent="0.3">
      <c r="C79" t="s">
        <v>375</v>
      </c>
    </row>
    <row r="82" spans="3:3" x14ac:dyDescent="0.3">
      <c r="C82" s="119" t="s">
        <v>377</v>
      </c>
    </row>
    <row r="83" spans="3:3" x14ac:dyDescent="0.3">
      <c r="C83" t="s">
        <v>378</v>
      </c>
    </row>
    <row r="84" spans="3:3" x14ac:dyDescent="0.3">
      <c r="C84" t="s">
        <v>379</v>
      </c>
    </row>
    <row r="85" spans="3:3" x14ac:dyDescent="0.3">
      <c r="C85" t="s">
        <v>380</v>
      </c>
    </row>
  </sheetData>
  <mergeCells count="6">
    <mergeCell ref="I49:O53"/>
    <mergeCell ref="K14:L14"/>
    <mergeCell ref="M14:N14"/>
    <mergeCell ref="D3:E3"/>
    <mergeCell ref="F3:G3"/>
    <mergeCell ref="I4:Q4"/>
  </mergeCells>
  <conditionalFormatting sqref="E8:E55">
    <cfRule type="dataBar" priority="6">
      <dataBar>
        <cfvo type="min"/>
        <cfvo type="max"/>
        <color rgb="FF638EC6"/>
      </dataBar>
      <extLst>
        <ext xmlns:x14="http://schemas.microsoft.com/office/spreadsheetml/2009/9/main" uri="{B025F937-C7B1-47D3-B67F-A62EFF666E3E}">
          <x14:id>{29B45D68-7376-4D8F-8938-F2F81A8584F9}</x14:id>
        </ext>
      </extLst>
    </cfRule>
  </conditionalFormatting>
  <conditionalFormatting sqref="D8:D55">
    <cfRule type="dataBar" priority="5">
      <dataBar>
        <cfvo type="min"/>
        <cfvo type="max"/>
        <color rgb="FF63C384"/>
      </dataBar>
      <extLst>
        <ext xmlns:x14="http://schemas.microsoft.com/office/spreadsheetml/2009/9/main" uri="{B025F937-C7B1-47D3-B67F-A62EFF666E3E}">
          <x14:id>{F55F12D5-3590-41D6-9B56-7A36F96148D3}</x14:id>
        </ext>
      </extLst>
    </cfRule>
  </conditionalFormatting>
  <conditionalFormatting sqref="C8:C46 C48:C55">
    <cfRule type="dataBar" priority="4">
      <dataBar>
        <cfvo type="min"/>
        <cfvo type="max"/>
        <color rgb="FFFF555A"/>
      </dataBar>
      <extLst>
        <ext xmlns:x14="http://schemas.microsoft.com/office/spreadsheetml/2009/9/main" uri="{B025F937-C7B1-47D3-B67F-A62EFF666E3E}">
          <x14:id>{A937CF70-2F0F-4D27-BB3B-C23B5745C112}</x14:id>
        </ext>
      </extLst>
    </cfRule>
  </conditionalFormatting>
  <conditionalFormatting sqref="C47">
    <cfRule type="dataBar" priority="3">
      <dataBar>
        <cfvo type="min"/>
        <cfvo type="max"/>
        <color rgb="FFFF555A"/>
      </dataBar>
      <extLst>
        <ext xmlns:x14="http://schemas.microsoft.com/office/spreadsheetml/2009/9/main" uri="{B025F937-C7B1-47D3-B67F-A62EFF666E3E}">
          <x14:id>{FA68C568-C5CD-47B1-92D5-7DE0FEC065EF}</x14:id>
        </ext>
      </extLst>
    </cfRule>
  </conditionalFormatting>
  <conditionalFormatting sqref="G8:G55">
    <cfRule type="dataBar" priority="2">
      <dataBar>
        <cfvo type="min"/>
        <cfvo type="max"/>
        <color rgb="FF638EC6"/>
      </dataBar>
      <extLst>
        <ext xmlns:x14="http://schemas.microsoft.com/office/spreadsheetml/2009/9/main" uri="{B025F937-C7B1-47D3-B67F-A62EFF666E3E}">
          <x14:id>{D2346BD3-6E84-4FA6-BC99-7F0713D87C63}</x14:id>
        </ext>
      </extLst>
    </cfRule>
  </conditionalFormatting>
  <conditionalFormatting sqref="F8:F55">
    <cfRule type="dataBar" priority="1">
      <dataBar>
        <cfvo type="min"/>
        <cfvo type="max"/>
        <color rgb="FF63C384"/>
      </dataBar>
      <extLst>
        <ext xmlns:x14="http://schemas.microsoft.com/office/spreadsheetml/2009/9/main" uri="{B025F937-C7B1-47D3-B67F-A62EFF666E3E}">
          <x14:id>{A76614EF-7EAB-49D7-B1B3-DE2F83CFA256}</x14:id>
        </ext>
      </extLst>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9B45D68-7376-4D8F-8938-F2F81A8584F9}">
            <x14:dataBar minLength="0" maxLength="100" border="1" negativeBarBorderColorSameAsPositive="0">
              <x14:cfvo type="autoMin"/>
              <x14:cfvo type="autoMax"/>
              <x14:borderColor rgb="FF638EC6"/>
              <x14:negativeFillColor rgb="FFFF0000"/>
              <x14:negativeBorderColor rgb="FFFF0000"/>
              <x14:axisColor rgb="FF000000"/>
            </x14:dataBar>
          </x14:cfRule>
          <xm:sqref>E8:E55</xm:sqref>
        </x14:conditionalFormatting>
        <x14:conditionalFormatting xmlns:xm="http://schemas.microsoft.com/office/excel/2006/main">
          <x14:cfRule type="dataBar" id="{F55F12D5-3590-41D6-9B56-7A36F96148D3}">
            <x14:dataBar minLength="0" maxLength="100" border="1" negativeBarBorderColorSameAsPositive="0">
              <x14:cfvo type="autoMin"/>
              <x14:cfvo type="autoMax"/>
              <x14:borderColor rgb="FF63C384"/>
              <x14:negativeFillColor rgb="FFFF0000"/>
              <x14:negativeBorderColor rgb="FFFF0000"/>
              <x14:axisColor rgb="FF000000"/>
            </x14:dataBar>
          </x14:cfRule>
          <xm:sqref>D8:D55</xm:sqref>
        </x14:conditionalFormatting>
        <x14:conditionalFormatting xmlns:xm="http://schemas.microsoft.com/office/excel/2006/main">
          <x14:cfRule type="dataBar" id="{A937CF70-2F0F-4D27-BB3B-C23B5745C112}">
            <x14:dataBar minLength="0" maxLength="100" border="1" negativeBarBorderColorSameAsPositive="0">
              <x14:cfvo type="autoMin"/>
              <x14:cfvo type="autoMax"/>
              <x14:borderColor rgb="FFFF555A"/>
              <x14:negativeFillColor rgb="FFFF0000"/>
              <x14:negativeBorderColor rgb="FFFF0000"/>
              <x14:axisColor rgb="FF000000"/>
            </x14:dataBar>
          </x14:cfRule>
          <xm:sqref>C8:C46 C48:C55</xm:sqref>
        </x14:conditionalFormatting>
        <x14:conditionalFormatting xmlns:xm="http://schemas.microsoft.com/office/excel/2006/main">
          <x14:cfRule type="dataBar" id="{FA68C568-C5CD-47B1-92D5-7DE0FEC065EF}">
            <x14:dataBar minLength="0" maxLength="100" border="1" negativeBarBorderColorSameAsPositive="0">
              <x14:cfvo type="autoMin"/>
              <x14:cfvo type="autoMax"/>
              <x14:borderColor rgb="FFFF555A"/>
              <x14:negativeFillColor rgb="FFFF0000"/>
              <x14:negativeBorderColor rgb="FFFF0000"/>
              <x14:axisColor rgb="FF000000"/>
            </x14:dataBar>
          </x14:cfRule>
          <xm:sqref>C47</xm:sqref>
        </x14:conditionalFormatting>
        <x14:conditionalFormatting xmlns:xm="http://schemas.microsoft.com/office/excel/2006/main">
          <x14:cfRule type="dataBar" id="{D2346BD3-6E84-4FA6-BC99-7F0713D87C63}">
            <x14:dataBar minLength="0" maxLength="100" border="1" negativeBarBorderColorSameAsPositive="0">
              <x14:cfvo type="autoMin"/>
              <x14:cfvo type="autoMax"/>
              <x14:borderColor rgb="FF638EC6"/>
              <x14:negativeFillColor rgb="FFFF0000"/>
              <x14:negativeBorderColor rgb="FFFF0000"/>
              <x14:axisColor rgb="FF000000"/>
            </x14:dataBar>
          </x14:cfRule>
          <xm:sqref>G8:G55</xm:sqref>
        </x14:conditionalFormatting>
        <x14:conditionalFormatting xmlns:xm="http://schemas.microsoft.com/office/excel/2006/main">
          <x14:cfRule type="dataBar" id="{A76614EF-7EAB-49D7-B1B3-DE2F83CFA256}">
            <x14:dataBar minLength="0" maxLength="100" border="1" negativeBarBorderColorSameAsPositive="0">
              <x14:cfvo type="autoMin"/>
              <x14:cfvo type="autoMax"/>
              <x14:borderColor rgb="FF63C384"/>
              <x14:negativeFillColor rgb="FFFF0000"/>
              <x14:negativeBorderColor rgb="FFFF0000"/>
              <x14:axisColor rgb="FF000000"/>
            </x14:dataBar>
          </x14:cfRule>
          <xm:sqref>F8:F55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40"/>
  <sheetViews>
    <sheetView workbookViewId="0">
      <selection activeCell="H8" sqref="H8"/>
    </sheetView>
  </sheetViews>
  <sheetFormatPr baseColWidth="10" defaultRowHeight="14" x14ac:dyDescent="0.3"/>
  <cols>
    <col min="1" max="1" width="11.8984375" customWidth="1"/>
    <col min="2" max="2" width="23.296875" customWidth="1"/>
    <col min="3" max="3" width="9.69921875" customWidth="1"/>
    <col min="5" max="5" width="24.296875" customWidth="1"/>
    <col min="6" max="6" width="9.296875" customWidth="1"/>
    <col min="7" max="7" width="14" customWidth="1"/>
  </cols>
  <sheetData>
    <row r="2" spans="1:11" ht="22.2" customHeight="1" x14ac:dyDescent="0.3">
      <c r="A2" s="121"/>
      <c r="B2" s="122" t="s">
        <v>386</v>
      </c>
      <c r="C2" s="121"/>
      <c r="D2" s="121"/>
      <c r="E2" s="121"/>
      <c r="F2" s="121"/>
    </row>
    <row r="3" spans="1:11" ht="11.05" customHeight="1" x14ac:dyDescent="0.3"/>
    <row r="4" spans="1:11" ht="26.6" customHeight="1" thickBot="1" x14ac:dyDescent="0.35">
      <c r="A4" s="120"/>
      <c r="B4" s="415" t="s">
        <v>384</v>
      </c>
      <c r="C4" s="415"/>
      <c r="D4" s="88"/>
      <c r="E4" s="416"/>
      <c r="F4" s="416"/>
    </row>
    <row r="5" spans="1:11" ht="25.25" customHeight="1" thickBot="1" x14ac:dyDescent="0.35">
      <c r="B5" s="133" t="s">
        <v>382</v>
      </c>
      <c r="C5" s="144">
        <v>2</v>
      </c>
      <c r="D5" s="123" t="s">
        <v>389</v>
      </c>
      <c r="E5" s="131"/>
      <c r="F5" s="135" t="s">
        <v>385</v>
      </c>
    </row>
    <row r="6" spans="1:11" ht="11.55" customHeight="1" thickBot="1" x14ac:dyDescent="0.35">
      <c r="B6" s="134"/>
      <c r="C6" s="134"/>
      <c r="E6" s="131"/>
      <c r="F6" s="131"/>
    </row>
    <row r="7" spans="1:11" ht="20.95" customHeight="1" thickBot="1" x14ac:dyDescent="0.35">
      <c r="A7" s="129" t="s">
        <v>396</v>
      </c>
      <c r="B7" s="133" t="s">
        <v>383</v>
      </c>
      <c r="C7" s="145">
        <v>6</v>
      </c>
      <c r="E7" s="132" t="s">
        <v>388</v>
      </c>
      <c r="F7" s="130">
        <f>C7*(EXP(GAMMALN(1+1/C5)))</f>
        <v>5.3173615527165481</v>
      </c>
    </row>
    <row r="8" spans="1:11" ht="29.05" customHeight="1" thickBot="1" x14ac:dyDescent="0.35">
      <c r="A8" s="56" t="s">
        <v>399</v>
      </c>
      <c r="B8" s="133" t="s">
        <v>399</v>
      </c>
      <c r="C8" s="133"/>
      <c r="E8" s="132"/>
      <c r="F8" s="131"/>
      <c r="K8" s="102"/>
    </row>
    <row r="9" spans="1:11" ht="20.95" customHeight="1" thickBot="1" x14ac:dyDescent="0.35">
      <c r="A9" s="129" t="s">
        <v>397</v>
      </c>
      <c r="B9" s="133" t="s">
        <v>387</v>
      </c>
      <c r="C9" s="145">
        <v>5.32</v>
      </c>
      <c r="E9" s="132" t="s">
        <v>383</v>
      </c>
      <c r="F9" s="130">
        <f>C9/(EXP(GAMMALN(1+1/C5)))</f>
        <v>6.0029771689481271</v>
      </c>
      <c r="K9" s="101"/>
    </row>
    <row r="10" spans="1:11" ht="14.4" x14ac:dyDescent="0.3">
      <c r="B10" s="133"/>
      <c r="C10" s="133"/>
      <c r="E10" s="132"/>
      <c r="F10" s="132"/>
    </row>
    <row r="12" spans="1:11" x14ac:dyDescent="0.3">
      <c r="E12" s="140" t="s">
        <v>348</v>
      </c>
      <c r="F12" s="139" t="s">
        <v>400</v>
      </c>
    </row>
    <row r="13" spans="1:11" ht="15.05" thickBot="1" x14ac:dyDescent="0.35">
      <c r="E13" s="141" t="s">
        <v>17</v>
      </c>
      <c r="F13" s="138" t="s">
        <v>353</v>
      </c>
    </row>
    <row r="14" spans="1:11" ht="14.4" x14ac:dyDescent="0.3">
      <c r="E14" s="142">
        <v>0</v>
      </c>
      <c r="F14">
        <v>0</v>
      </c>
    </row>
    <row r="15" spans="1:11" ht="14.4" x14ac:dyDescent="0.3">
      <c r="E15" s="143">
        <v>1</v>
      </c>
      <c r="F15" s="136">
        <f>_xlfn.WEIBULL.DIST(E15,$C$5,$C$7,FALSE)</f>
        <v>5.4033582062019352E-2</v>
      </c>
    </row>
    <row r="16" spans="1:11" ht="14.4" x14ac:dyDescent="0.3">
      <c r="B16" s="119" t="s">
        <v>369</v>
      </c>
      <c r="E16" s="143">
        <v>2</v>
      </c>
      <c r="F16" s="136">
        <f t="shared" ref="F16:F39" si="0">_xlfn.WEIBULL.DIST(E16,$C$5,$C$7,FALSE)</f>
        <v>9.9426590757152197E-2</v>
      </c>
    </row>
    <row r="17" spans="2:6" ht="14.4" x14ac:dyDescent="0.3">
      <c r="E17" s="143">
        <v>3</v>
      </c>
      <c r="F17" s="136">
        <f t="shared" si="0"/>
        <v>0.12980013051190084</v>
      </c>
    </row>
    <row r="18" spans="2:6" ht="14.4" x14ac:dyDescent="0.3">
      <c r="E18" s="143">
        <v>4</v>
      </c>
      <c r="F18" s="136">
        <f t="shared" si="0"/>
        <v>0.14248453076221212</v>
      </c>
    </row>
    <row r="19" spans="2:6" ht="14.4" x14ac:dyDescent="0.3">
      <c r="E19" s="143">
        <v>5</v>
      </c>
      <c r="F19" s="136">
        <f t="shared" si="0"/>
        <v>0.13870883016646557</v>
      </c>
    </row>
    <row r="20" spans="2:6" ht="14.4" x14ac:dyDescent="0.3">
      <c r="E20" s="143">
        <v>6</v>
      </c>
      <c r="F20" s="136">
        <f t="shared" si="0"/>
        <v>0.12262648039048077</v>
      </c>
    </row>
    <row r="21" spans="2:6" ht="14.4" x14ac:dyDescent="0.3">
      <c r="E21" s="143">
        <v>7</v>
      </c>
      <c r="F21" s="136">
        <f t="shared" si="0"/>
        <v>9.9701683155826976E-2</v>
      </c>
    </row>
    <row r="22" spans="2:6" x14ac:dyDescent="0.3">
      <c r="E22" s="143">
        <v>8</v>
      </c>
      <c r="F22" s="136">
        <f t="shared" si="0"/>
        <v>7.5117029069362698E-2</v>
      </c>
    </row>
    <row r="23" spans="2:6" x14ac:dyDescent="0.3">
      <c r="E23" s="143">
        <v>9</v>
      </c>
      <c r="F23" s="136">
        <f t="shared" si="0"/>
        <v>5.269961228093218E-2</v>
      </c>
    </row>
    <row r="24" spans="2:6" x14ac:dyDescent="0.3">
      <c r="E24" s="143">
        <v>10</v>
      </c>
      <c r="F24" s="136">
        <f t="shared" si="0"/>
        <v>3.4542513345620161E-2</v>
      </c>
    </row>
    <row r="25" spans="2:6" x14ac:dyDescent="0.3">
      <c r="B25" t="s">
        <v>402</v>
      </c>
      <c r="E25" s="143">
        <v>11</v>
      </c>
      <c r="F25" s="136">
        <f t="shared" si="0"/>
        <v>2.1203530117095654E-2</v>
      </c>
    </row>
    <row r="26" spans="2:6" x14ac:dyDescent="0.3">
      <c r="B26" t="s">
        <v>403</v>
      </c>
      <c r="E26" s="143">
        <v>12</v>
      </c>
      <c r="F26" s="136">
        <f t="shared" si="0"/>
        <v>1.2210425925822785E-2</v>
      </c>
    </row>
    <row r="27" spans="2:6" x14ac:dyDescent="0.3">
      <c r="B27" t="s">
        <v>404</v>
      </c>
      <c r="E27" s="143">
        <v>13</v>
      </c>
      <c r="F27" s="136">
        <f t="shared" si="0"/>
        <v>6.6054061944201348E-3</v>
      </c>
    </row>
    <row r="28" spans="2:6" x14ac:dyDescent="0.3">
      <c r="B28" t="s">
        <v>406</v>
      </c>
      <c r="E28" s="143">
        <v>14</v>
      </c>
      <c r="F28" s="136">
        <f t="shared" si="0"/>
        <v>3.3601862576287172E-3</v>
      </c>
    </row>
    <row r="29" spans="2:6" x14ac:dyDescent="0.3">
      <c r="B29" t="s">
        <v>405</v>
      </c>
      <c r="E29" s="143">
        <v>15</v>
      </c>
      <c r="F29" s="136">
        <f t="shared" si="0"/>
        <v>1.6087117801897562E-3</v>
      </c>
    </row>
    <row r="30" spans="2:6" x14ac:dyDescent="0.3">
      <c r="B30" t="s">
        <v>409</v>
      </c>
      <c r="E30" s="143">
        <v>16</v>
      </c>
      <c r="F30" s="136">
        <f t="shared" si="0"/>
        <v>7.2532252006413166E-4</v>
      </c>
    </row>
    <row r="31" spans="2:6" x14ac:dyDescent="0.3">
      <c r="E31" s="143">
        <v>17</v>
      </c>
      <c r="F31" s="136">
        <f t="shared" si="0"/>
        <v>3.0814620636968683E-4</v>
      </c>
    </row>
    <row r="32" spans="2:6" x14ac:dyDescent="0.3">
      <c r="B32" t="s">
        <v>407</v>
      </c>
      <c r="E32" s="143">
        <v>18</v>
      </c>
      <c r="F32" s="136">
        <f t="shared" si="0"/>
        <v>1.2340980408667929E-4</v>
      </c>
    </row>
    <row r="33" spans="2:6" x14ac:dyDescent="0.3">
      <c r="B33" t="s">
        <v>408</v>
      </c>
      <c r="E33" s="143">
        <v>19</v>
      </c>
      <c r="F33" s="136">
        <f t="shared" si="0"/>
        <v>4.6609295778191782E-5</v>
      </c>
    </row>
    <row r="34" spans="2:6" x14ac:dyDescent="0.3">
      <c r="B34" t="s">
        <v>410</v>
      </c>
      <c r="E34" s="143">
        <v>20</v>
      </c>
      <c r="F34" s="136">
        <f t="shared" si="0"/>
        <v>1.660593169420155E-5</v>
      </c>
    </row>
    <row r="35" spans="2:6" x14ac:dyDescent="0.3">
      <c r="E35" s="143">
        <v>21</v>
      </c>
      <c r="F35" s="136">
        <f t="shared" si="0"/>
        <v>5.5826369574838327E-6</v>
      </c>
    </row>
    <row r="36" spans="2:6" x14ac:dyDescent="0.3">
      <c r="E36" s="143">
        <v>22</v>
      </c>
      <c r="F36" s="136">
        <f t="shared" si="0"/>
        <v>1.771340862069486E-6</v>
      </c>
    </row>
    <row r="37" spans="2:6" x14ac:dyDescent="0.3">
      <c r="E37" s="143">
        <v>23</v>
      </c>
      <c r="F37" s="136">
        <f t="shared" si="0"/>
        <v>5.3056572903270705E-7</v>
      </c>
    </row>
    <row r="38" spans="2:6" x14ac:dyDescent="0.3">
      <c r="E38" s="143">
        <v>24</v>
      </c>
      <c r="F38" s="136">
        <f t="shared" si="0"/>
        <v>1.500468996256791E-7</v>
      </c>
    </row>
    <row r="39" spans="2:6" x14ac:dyDescent="0.3">
      <c r="E39" s="143">
        <v>25</v>
      </c>
      <c r="F39" s="136">
        <f t="shared" si="0"/>
        <v>4.0071236906232746E-8</v>
      </c>
    </row>
    <row r="40" spans="2:6" x14ac:dyDescent="0.3">
      <c r="E40" t="s">
        <v>401</v>
      </c>
      <c r="F40" s="137">
        <f>SUM(F15:F39)</f>
        <v>0.99535741119680776</v>
      </c>
    </row>
  </sheetData>
  <mergeCells count="2">
    <mergeCell ref="B4:C4"/>
    <mergeCell ref="E4:F4"/>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CO109"/>
  <sheetViews>
    <sheetView topLeftCell="AC1" zoomScale="85" zoomScaleNormal="85" workbookViewId="0">
      <selection activeCell="AZ63" sqref="AZ63"/>
    </sheetView>
  </sheetViews>
  <sheetFormatPr baseColWidth="10" defaultRowHeight="14" x14ac:dyDescent="0.3"/>
  <cols>
    <col min="1" max="1" width="2.8984375" customWidth="1"/>
    <col min="2" max="2" width="5.296875" bestFit="1" customWidth="1"/>
    <col min="3" max="3" width="7.09765625" customWidth="1"/>
    <col min="4" max="4" width="7.296875" customWidth="1"/>
    <col min="5" max="5" width="7.59765625" customWidth="1"/>
    <col min="6" max="6" width="3.69921875" customWidth="1"/>
    <col min="7" max="7" width="5.296875" bestFit="1" customWidth="1"/>
    <col min="8" max="8" width="7" customWidth="1"/>
    <col min="9" max="9" width="7.296875" customWidth="1"/>
    <col min="10" max="10" width="7.09765625" customWidth="1"/>
    <col min="11" max="11" width="4.09765625" customWidth="1"/>
    <col min="12" max="12" width="5.296875" bestFit="1" customWidth="1"/>
    <col min="13" max="13" width="6.8984375" customWidth="1"/>
    <col min="14" max="14" width="6.296875" customWidth="1"/>
    <col min="15" max="15" width="3.59765625" customWidth="1"/>
    <col min="16" max="16" width="5.296875" bestFit="1" customWidth="1"/>
    <col min="17" max="17" width="7" customWidth="1"/>
    <col min="18" max="18" width="6.59765625" customWidth="1"/>
    <col min="19" max="19" width="5.69921875" customWidth="1"/>
    <col min="20" max="20" width="3.296875" customWidth="1"/>
    <col min="21" max="21" width="5.296875" bestFit="1" customWidth="1"/>
    <col min="22" max="24" width="6.296875" customWidth="1"/>
    <col min="25" max="25" width="3.296875" customWidth="1"/>
    <col min="26" max="26" width="5.296875" bestFit="1" customWidth="1"/>
    <col min="27" max="28" width="6.296875" customWidth="1"/>
    <col min="29" max="29" width="5.69921875" customWidth="1"/>
    <col min="30" max="30" width="4" customWidth="1"/>
    <col min="31" max="31" width="5.296875" customWidth="1"/>
    <col min="32" max="32" width="6.69921875" customWidth="1"/>
    <col min="33" max="33" width="6.59765625" customWidth="1"/>
    <col min="34" max="34" width="6.09765625" customWidth="1"/>
    <col min="35" max="35" width="4.296875" customWidth="1"/>
    <col min="36" max="36" width="5.296875" customWidth="1"/>
    <col min="37" max="37" width="6.296875" customWidth="1"/>
    <col min="38" max="38" width="7" customWidth="1"/>
    <col min="39" max="39" width="3.8984375" customWidth="1"/>
    <col min="40" max="40" width="5.296875" customWidth="1"/>
    <col min="41" max="41" width="6.296875" customWidth="1"/>
    <col min="42" max="42" width="6.59765625" customWidth="1"/>
    <col min="43" max="43" width="5.69921875" customWidth="1"/>
    <col min="44" max="44" width="3.8984375" customWidth="1"/>
    <col min="45" max="45" width="5.296875" customWidth="1"/>
    <col min="46" max="46" width="6.296875" customWidth="1"/>
    <col min="47" max="47" width="6.59765625" customWidth="1"/>
    <col min="48" max="48" width="5.69921875" customWidth="1"/>
    <col min="49" max="49" width="3.8984375" customWidth="1"/>
    <col min="50" max="50" width="5.296875" customWidth="1"/>
    <col min="51" max="51" width="6.69921875" customWidth="1"/>
    <col min="52" max="52" width="6.59765625" customWidth="1"/>
    <col min="53" max="53" width="5.69921875" customWidth="1"/>
    <col min="54" max="54" width="3.8984375" customWidth="1"/>
    <col min="55" max="55" width="5.296875" customWidth="1"/>
    <col min="56" max="56" width="6.69921875" customWidth="1"/>
    <col min="57" max="57" width="6.59765625" customWidth="1"/>
    <col min="58" max="58" width="5.69921875" customWidth="1"/>
    <col min="59" max="59" width="3.8984375" customWidth="1"/>
    <col min="60" max="63" width="6.296875" customWidth="1"/>
    <col min="64" max="64" width="4.8984375" customWidth="1"/>
    <col min="65" max="68" width="5.796875" customWidth="1"/>
    <col min="69" max="69" width="5.69921875" customWidth="1"/>
    <col min="70" max="70" width="5.296875" customWidth="1"/>
    <col min="71" max="71" width="6.69921875" customWidth="1"/>
    <col min="72" max="72" width="6.59765625" customWidth="1"/>
    <col min="73" max="73" width="5.69921875" customWidth="1"/>
    <col min="74" max="74" width="5.3984375" customWidth="1"/>
    <col min="75" max="78" width="6.296875" customWidth="1"/>
    <col min="79" max="80" width="5.3984375" customWidth="1"/>
    <col min="81" max="81" width="5.59765625" customWidth="1"/>
    <col min="82" max="84" width="5.3984375" customWidth="1"/>
    <col min="85" max="85" width="6.19921875" customWidth="1"/>
    <col min="86" max="86" width="6.09765625" customWidth="1"/>
    <col min="87" max="87" width="7.5" bestFit="1" customWidth="1"/>
    <col min="88" max="88" width="6.69921875" customWidth="1"/>
    <col min="89" max="89" width="4.796875" customWidth="1"/>
    <col min="90" max="93" width="6.5" customWidth="1"/>
    <col min="94" max="94" width="5.296875" customWidth="1"/>
  </cols>
  <sheetData>
    <row r="1" spans="2:93" ht="15.6" x14ac:dyDescent="0.35">
      <c r="B1" s="2" t="s">
        <v>536</v>
      </c>
      <c r="G1" s="2" t="s">
        <v>535</v>
      </c>
      <c r="L1" s="2" t="s">
        <v>19</v>
      </c>
      <c r="P1" s="2" t="s">
        <v>256</v>
      </c>
      <c r="U1" s="2" t="s">
        <v>533</v>
      </c>
      <c r="Z1" s="2" t="s">
        <v>534</v>
      </c>
      <c r="AE1" s="2" t="s">
        <v>529</v>
      </c>
      <c r="AG1" s="2"/>
      <c r="AI1" s="73"/>
      <c r="AJ1" s="2" t="s">
        <v>28</v>
      </c>
      <c r="AN1" s="350" t="s">
        <v>728</v>
      </c>
      <c r="AO1" s="176"/>
      <c r="AQ1" s="2"/>
      <c r="AS1" s="350" t="s">
        <v>724</v>
      </c>
      <c r="AT1" s="176"/>
      <c r="AV1" s="2"/>
      <c r="AX1" s="350" t="s">
        <v>725</v>
      </c>
      <c r="AY1" s="176"/>
      <c r="BA1" s="2"/>
      <c r="BC1" s="350" t="s">
        <v>929</v>
      </c>
      <c r="BD1" s="176"/>
      <c r="BF1" s="2"/>
      <c r="BH1" s="2" t="s">
        <v>919</v>
      </c>
      <c r="BM1" s="2" t="s">
        <v>714</v>
      </c>
      <c r="BR1" s="2" t="s">
        <v>694</v>
      </c>
      <c r="BU1" s="2"/>
      <c r="BW1" s="2" t="s">
        <v>906</v>
      </c>
      <c r="CB1" s="2" t="s">
        <v>918</v>
      </c>
      <c r="CG1" s="2" t="s">
        <v>905</v>
      </c>
      <c r="CL1" s="2" t="s">
        <v>901</v>
      </c>
    </row>
    <row r="2" spans="2:93" x14ac:dyDescent="0.3">
      <c r="B2" s="292" t="s">
        <v>18</v>
      </c>
      <c r="G2" s="292" t="s">
        <v>18</v>
      </c>
      <c r="L2" s="292" t="s">
        <v>18</v>
      </c>
      <c r="P2" s="292" t="s">
        <v>18</v>
      </c>
      <c r="U2" s="292" t="s">
        <v>18</v>
      </c>
      <c r="Z2" s="292" t="s">
        <v>18</v>
      </c>
      <c r="AE2" s="292" t="s">
        <v>18</v>
      </c>
      <c r="AI2" s="74"/>
      <c r="AJ2" s="292" t="s">
        <v>18</v>
      </c>
      <c r="AN2" s="292" t="s">
        <v>18</v>
      </c>
      <c r="AQ2" s="373" t="s">
        <v>883</v>
      </c>
      <c r="AS2" s="292" t="s">
        <v>18</v>
      </c>
      <c r="AV2" s="373" t="s">
        <v>883</v>
      </c>
      <c r="AX2" s="292" t="s">
        <v>18</v>
      </c>
      <c r="BA2" s="373" t="s">
        <v>883</v>
      </c>
      <c r="BC2" s="292" t="s">
        <v>18</v>
      </c>
      <c r="BF2" s="373" t="s">
        <v>883</v>
      </c>
      <c r="BH2" s="292" t="s">
        <v>18</v>
      </c>
      <c r="BK2" s="373" t="s">
        <v>883</v>
      </c>
      <c r="BL2" s="373"/>
      <c r="BM2" s="292" t="s">
        <v>18</v>
      </c>
      <c r="BP2" s="373" t="s">
        <v>883</v>
      </c>
      <c r="BR2" s="292" t="s">
        <v>18</v>
      </c>
      <c r="BU2" s="373" t="s">
        <v>883</v>
      </c>
      <c r="BW2" s="292" t="s">
        <v>18</v>
      </c>
      <c r="BZ2" s="373" t="s">
        <v>883</v>
      </c>
      <c r="CB2" s="292" t="s">
        <v>18</v>
      </c>
      <c r="CE2" s="373" t="s">
        <v>883</v>
      </c>
      <c r="CF2" s="373"/>
      <c r="CG2" t="s">
        <v>916</v>
      </c>
      <c r="CJ2" s="373" t="s">
        <v>883</v>
      </c>
      <c r="CL2" s="292" t="s">
        <v>18</v>
      </c>
      <c r="CO2" s="373" t="s">
        <v>883</v>
      </c>
    </row>
    <row r="3" spans="2:93" ht="7.95" customHeight="1" x14ac:dyDescent="0.3">
      <c r="BL3" s="373"/>
    </row>
    <row r="4" spans="2:93" ht="30.65" customHeight="1" thickBot="1" x14ac:dyDescent="0.35">
      <c r="B4" s="266" t="s">
        <v>575</v>
      </c>
      <c r="C4" s="267" t="s">
        <v>576</v>
      </c>
      <c r="D4" s="294" t="s">
        <v>551</v>
      </c>
      <c r="E4" s="294" t="s">
        <v>552</v>
      </c>
      <c r="F4" s="293"/>
      <c r="G4" s="266" t="s">
        <v>575</v>
      </c>
      <c r="H4" s="267" t="s">
        <v>576</v>
      </c>
      <c r="I4" s="294" t="s">
        <v>551</v>
      </c>
      <c r="J4" s="294" t="s">
        <v>552</v>
      </c>
      <c r="K4" s="270"/>
      <c r="L4" s="266" t="s">
        <v>285</v>
      </c>
      <c r="M4" s="267" t="s">
        <v>286</v>
      </c>
      <c r="N4" s="65" t="s">
        <v>549</v>
      </c>
      <c r="O4" s="270"/>
      <c r="P4" s="266" t="s">
        <v>575</v>
      </c>
      <c r="Q4" s="267" t="s">
        <v>576</v>
      </c>
      <c r="R4" s="294" t="s">
        <v>551</v>
      </c>
      <c r="S4" s="294" t="s">
        <v>552</v>
      </c>
      <c r="T4" s="270"/>
      <c r="U4" s="266" t="s">
        <v>575</v>
      </c>
      <c r="V4" s="267" t="s">
        <v>576</v>
      </c>
      <c r="W4" s="294" t="s">
        <v>551</v>
      </c>
      <c r="X4" s="294" t="s">
        <v>552</v>
      </c>
      <c r="Y4" s="293"/>
      <c r="Z4" s="266" t="s">
        <v>575</v>
      </c>
      <c r="AA4" s="267" t="s">
        <v>576</v>
      </c>
      <c r="AB4" s="294" t="s">
        <v>551</v>
      </c>
      <c r="AC4" s="294" t="s">
        <v>552</v>
      </c>
      <c r="AD4" s="270"/>
      <c r="AE4" s="266" t="s">
        <v>575</v>
      </c>
      <c r="AF4" s="267" t="s">
        <v>576</v>
      </c>
      <c r="AG4" s="294" t="s">
        <v>551</v>
      </c>
      <c r="AH4" s="294" t="s">
        <v>552</v>
      </c>
      <c r="AI4" s="293"/>
      <c r="AJ4" s="266" t="s">
        <v>285</v>
      </c>
      <c r="AK4" s="267" t="s">
        <v>286</v>
      </c>
      <c r="AL4" s="65" t="s">
        <v>549</v>
      </c>
      <c r="AM4" s="293"/>
      <c r="AN4" s="297" t="s">
        <v>575</v>
      </c>
      <c r="AO4" s="298" t="s">
        <v>576</v>
      </c>
      <c r="AP4" s="299" t="s">
        <v>551</v>
      </c>
      <c r="AQ4" s="299" t="s">
        <v>552</v>
      </c>
      <c r="AR4" s="293"/>
      <c r="AS4" s="297" t="s">
        <v>575</v>
      </c>
      <c r="AT4" s="298" t="s">
        <v>576</v>
      </c>
      <c r="AU4" s="299" t="s">
        <v>551</v>
      </c>
      <c r="AV4" s="299" t="s">
        <v>552</v>
      </c>
      <c r="AW4" s="293"/>
      <c r="AX4" s="297" t="s">
        <v>575</v>
      </c>
      <c r="AY4" s="298" t="s">
        <v>576</v>
      </c>
      <c r="AZ4" s="299" t="s">
        <v>551</v>
      </c>
      <c r="BA4" s="299" t="s">
        <v>552</v>
      </c>
      <c r="BB4" s="293"/>
      <c r="BC4" s="297" t="s">
        <v>575</v>
      </c>
      <c r="BD4" s="298" t="s">
        <v>576</v>
      </c>
      <c r="BE4" s="299" t="s">
        <v>551</v>
      </c>
      <c r="BF4" s="299" t="s">
        <v>552</v>
      </c>
      <c r="BG4" s="293"/>
      <c r="BH4" s="297" t="s">
        <v>575</v>
      </c>
      <c r="BI4" s="298" t="s">
        <v>576</v>
      </c>
      <c r="BJ4" s="299" t="s">
        <v>551</v>
      </c>
      <c r="BK4" s="299" t="s">
        <v>552</v>
      </c>
      <c r="BL4" s="373"/>
      <c r="BM4" s="297" t="s">
        <v>575</v>
      </c>
      <c r="BN4" s="298" t="s">
        <v>576</v>
      </c>
      <c r="BO4" s="299" t="s">
        <v>551</v>
      </c>
      <c r="BP4" s="299" t="s">
        <v>552</v>
      </c>
      <c r="BR4" s="297" t="s">
        <v>575</v>
      </c>
      <c r="BS4" s="298" t="s">
        <v>576</v>
      </c>
      <c r="BT4" s="299" t="s">
        <v>551</v>
      </c>
      <c r="BU4" s="299" t="s">
        <v>552</v>
      </c>
      <c r="BW4" s="297" t="s">
        <v>575</v>
      </c>
      <c r="BX4" s="298" t="s">
        <v>576</v>
      </c>
      <c r="BY4" s="299" t="s">
        <v>551</v>
      </c>
      <c r="BZ4" s="299" t="s">
        <v>552</v>
      </c>
      <c r="CB4" s="297" t="s">
        <v>575</v>
      </c>
      <c r="CC4" s="298" t="s">
        <v>576</v>
      </c>
      <c r="CD4" s="299" t="s">
        <v>551</v>
      </c>
      <c r="CE4" s="299" t="s">
        <v>552</v>
      </c>
      <c r="CG4" s="297" t="s">
        <v>575</v>
      </c>
      <c r="CH4" s="298" t="s">
        <v>576</v>
      </c>
      <c r="CI4" s="299" t="s">
        <v>551</v>
      </c>
      <c r="CJ4" s="299" t="s">
        <v>552</v>
      </c>
      <c r="CL4" s="297" t="s">
        <v>575</v>
      </c>
      <c r="CM4" s="298" t="s">
        <v>576</v>
      </c>
      <c r="CN4" s="299" t="s">
        <v>551</v>
      </c>
      <c r="CO4" s="299" t="s">
        <v>552</v>
      </c>
    </row>
    <row r="5" spans="2:93" x14ac:dyDescent="0.3">
      <c r="B5" s="69">
        <v>1</v>
      </c>
      <c r="C5" s="67">
        <v>0</v>
      </c>
      <c r="D5" s="67">
        <v>0</v>
      </c>
      <c r="E5" s="67">
        <v>0</v>
      </c>
      <c r="G5" s="69">
        <v>1</v>
      </c>
      <c r="H5" s="67">
        <v>0</v>
      </c>
      <c r="I5" s="67">
        <v>0</v>
      </c>
      <c r="J5" s="67">
        <v>0</v>
      </c>
      <c r="L5" s="69">
        <v>1</v>
      </c>
      <c r="M5" s="67">
        <v>0</v>
      </c>
      <c r="N5" s="67">
        <v>0</v>
      </c>
      <c r="P5" s="69">
        <v>1</v>
      </c>
      <c r="Q5" s="67">
        <v>0</v>
      </c>
      <c r="R5" s="67"/>
      <c r="S5" s="67">
        <v>0</v>
      </c>
      <c r="U5" s="69">
        <v>1</v>
      </c>
      <c r="V5" s="67">
        <v>0</v>
      </c>
      <c r="W5" s="67"/>
      <c r="X5" s="67">
        <v>0</v>
      </c>
      <c r="Z5" s="69">
        <v>1</v>
      </c>
      <c r="AA5" s="67">
        <v>0</v>
      </c>
      <c r="AB5" s="67">
        <v>0</v>
      </c>
      <c r="AC5" s="67">
        <v>0</v>
      </c>
      <c r="AE5" s="69">
        <v>1</v>
      </c>
      <c r="AF5" s="67">
        <v>0</v>
      </c>
      <c r="AG5" s="67">
        <v>0</v>
      </c>
      <c r="AH5" s="67">
        <v>0</v>
      </c>
      <c r="AJ5" s="69">
        <v>1</v>
      </c>
      <c r="AK5" s="67">
        <v>0</v>
      </c>
      <c r="AL5" s="67">
        <v>0</v>
      </c>
      <c r="AN5" s="69">
        <v>3</v>
      </c>
      <c r="AO5" s="67">
        <v>46</v>
      </c>
      <c r="AP5" s="67">
        <v>0.191</v>
      </c>
      <c r="AQ5" s="67">
        <v>0.87</v>
      </c>
      <c r="AS5" s="69">
        <v>2</v>
      </c>
      <c r="AT5" s="67">
        <v>8</v>
      </c>
      <c r="AU5" s="67">
        <v>0.109</v>
      </c>
      <c r="AV5" s="67">
        <v>1.32</v>
      </c>
      <c r="AX5" s="69">
        <v>2</v>
      </c>
      <c r="AY5" s="67">
        <v>1</v>
      </c>
      <c r="AZ5" s="67">
        <v>1.4E-2</v>
      </c>
      <c r="BA5" s="67">
        <v>1.37</v>
      </c>
      <c r="BC5" s="69">
        <v>2</v>
      </c>
      <c r="BD5" s="67">
        <v>22</v>
      </c>
      <c r="BE5" s="67">
        <v>0.28799999999999998</v>
      </c>
      <c r="BF5" s="67">
        <v>1.1599999999999999</v>
      </c>
      <c r="BH5" s="69">
        <v>3</v>
      </c>
      <c r="BI5" s="67">
        <v>68</v>
      </c>
      <c r="BJ5" s="67">
        <v>0.24199999999999999</v>
      </c>
      <c r="BK5" s="67">
        <v>0.88</v>
      </c>
      <c r="BL5" s="373"/>
      <c r="BM5" s="69">
        <v>2.5</v>
      </c>
      <c r="BN5" s="67">
        <v>27</v>
      </c>
      <c r="BO5" s="67">
        <v>0.16600000000000001</v>
      </c>
      <c r="BP5" s="67">
        <v>0.96</v>
      </c>
      <c r="BR5" s="69">
        <v>2.5</v>
      </c>
      <c r="BS5" s="67">
        <v>36</v>
      </c>
      <c r="BT5" s="67">
        <v>0.187</v>
      </c>
      <c r="BU5" s="67">
        <v>0.95</v>
      </c>
      <c r="BW5" s="69">
        <v>2.5</v>
      </c>
      <c r="BX5" s="67">
        <v>43</v>
      </c>
      <c r="BY5" s="67">
        <v>0.223</v>
      </c>
      <c r="BZ5" s="67">
        <v>0.92</v>
      </c>
      <c r="CB5" s="69">
        <v>2.5</v>
      </c>
      <c r="CC5" s="67">
        <v>43</v>
      </c>
      <c r="CD5" s="67">
        <v>0.223</v>
      </c>
      <c r="CE5" s="67">
        <v>0.93</v>
      </c>
      <c r="CG5" s="69">
        <v>2.5</v>
      </c>
      <c r="CH5" s="67">
        <v>40</v>
      </c>
      <c r="CI5" s="67">
        <v>0.20799999999999999</v>
      </c>
      <c r="CJ5" s="67">
        <v>1.02</v>
      </c>
      <c r="CL5" s="69">
        <v>2</v>
      </c>
      <c r="CM5" s="67">
        <v>0</v>
      </c>
      <c r="CN5" s="67"/>
      <c r="CO5" s="67">
        <v>0</v>
      </c>
    </row>
    <row r="6" spans="2:93" x14ac:dyDescent="0.3">
      <c r="B6" s="69">
        <v>2</v>
      </c>
      <c r="C6" s="67">
        <v>3</v>
      </c>
      <c r="D6" s="67">
        <v>7.5999999999999998E-2</v>
      </c>
      <c r="E6" s="67">
        <v>0.79400000000000004</v>
      </c>
      <c r="G6" s="69">
        <v>2</v>
      </c>
      <c r="H6" s="67">
        <v>3</v>
      </c>
      <c r="I6" s="67">
        <v>7.5999999999999998E-2</v>
      </c>
      <c r="J6" s="67">
        <v>1.07</v>
      </c>
      <c r="L6" s="69">
        <v>2</v>
      </c>
      <c r="M6" s="67">
        <v>0</v>
      </c>
      <c r="N6" s="67">
        <v>0</v>
      </c>
      <c r="P6" s="69">
        <v>2</v>
      </c>
      <c r="Q6" s="67">
        <v>3</v>
      </c>
      <c r="R6" s="67">
        <v>5.8000000000000003E-2</v>
      </c>
      <c r="S6" s="67">
        <v>1</v>
      </c>
      <c r="U6" s="69">
        <v>2</v>
      </c>
      <c r="V6" s="67">
        <v>3</v>
      </c>
      <c r="W6" s="67">
        <v>5.8000000000000003E-2</v>
      </c>
      <c r="X6" s="67">
        <v>1</v>
      </c>
      <c r="Z6" s="69">
        <v>2</v>
      </c>
      <c r="AA6" s="67">
        <v>3</v>
      </c>
      <c r="AB6" s="67">
        <v>5.8000000000000003E-2</v>
      </c>
      <c r="AC6" s="67">
        <v>0</v>
      </c>
      <c r="AE6" s="69">
        <v>2</v>
      </c>
      <c r="AF6" s="67">
        <v>0</v>
      </c>
      <c r="AG6" s="67">
        <v>0</v>
      </c>
      <c r="AH6" s="67">
        <v>0</v>
      </c>
      <c r="AJ6" s="69">
        <v>2</v>
      </c>
      <c r="AK6" s="67">
        <v>0</v>
      </c>
      <c r="AL6" s="67">
        <v>0</v>
      </c>
      <c r="AN6" s="69">
        <v>3.5</v>
      </c>
      <c r="AO6" s="67">
        <v>106</v>
      </c>
      <c r="AP6" s="67">
        <v>0.27700000000000002</v>
      </c>
      <c r="AQ6" s="67">
        <v>0.82</v>
      </c>
      <c r="AS6" s="69">
        <v>2.5</v>
      </c>
      <c r="AT6" s="67">
        <v>34</v>
      </c>
      <c r="AU6" s="67">
        <v>0.23799999999999999</v>
      </c>
      <c r="AV6" s="67">
        <v>1.1200000000000001</v>
      </c>
      <c r="AX6" s="69">
        <v>2.5</v>
      </c>
      <c r="AY6" s="67">
        <v>38</v>
      </c>
      <c r="AZ6" s="67">
        <v>0.26500000000000001</v>
      </c>
      <c r="BA6" s="67">
        <v>1.1599999999999999</v>
      </c>
      <c r="BC6" s="69">
        <v>2.5</v>
      </c>
      <c r="BD6" s="67">
        <v>54</v>
      </c>
      <c r="BE6" s="67">
        <v>0.36099999999999999</v>
      </c>
      <c r="BF6" s="67">
        <v>1.01</v>
      </c>
      <c r="BH6" s="69">
        <v>3.5</v>
      </c>
      <c r="BI6" s="67">
        <v>143</v>
      </c>
      <c r="BJ6" s="67">
        <v>0.32100000000000001</v>
      </c>
      <c r="BK6" s="67">
        <v>0.84</v>
      </c>
      <c r="BL6" s="373"/>
      <c r="BM6" s="69">
        <v>3</v>
      </c>
      <c r="BN6" s="67">
        <v>76</v>
      </c>
      <c r="BO6" s="67">
        <v>0.27100000000000002</v>
      </c>
      <c r="BP6" s="67">
        <v>0.86</v>
      </c>
      <c r="BR6" s="69">
        <v>3</v>
      </c>
      <c r="BS6" s="67">
        <v>97</v>
      </c>
      <c r="BT6" s="67">
        <v>0.29199999999999998</v>
      </c>
      <c r="BU6" s="67">
        <v>0.86</v>
      </c>
      <c r="BW6" s="69">
        <v>3</v>
      </c>
      <c r="BX6" s="67">
        <v>107</v>
      </c>
      <c r="BY6" s="67">
        <v>0.32200000000000001</v>
      </c>
      <c r="BZ6" s="67">
        <v>0.86</v>
      </c>
      <c r="CB6" s="69">
        <v>3</v>
      </c>
      <c r="CC6" s="67">
        <v>106</v>
      </c>
      <c r="CD6" s="67">
        <v>0.31900000000000001</v>
      </c>
      <c r="CE6" s="67">
        <v>0.86</v>
      </c>
      <c r="CG6" s="69">
        <v>3</v>
      </c>
      <c r="CH6" s="67">
        <v>103</v>
      </c>
      <c r="CI6" s="67">
        <v>0.31</v>
      </c>
      <c r="CJ6" s="67">
        <v>1</v>
      </c>
      <c r="CL6" s="69">
        <v>2.5</v>
      </c>
      <c r="CM6" s="67">
        <v>61</v>
      </c>
      <c r="CN6" s="67">
        <v>0.26500000000000001</v>
      </c>
      <c r="CO6" s="67">
        <v>0.85699999999999998</v>
      </c>
    </row>
    <row r="7" spans="2:93" x14ac:dyDescent="0.3">
      <c r="B7" s="69">
        <v>3</v>
      </c>
      <c r="C7" s="67">
        <v>37</v>
      </c>
      <c r="D7" s="67">
        <v>0.27900000000000003</v>
      </c>
      <c r="E7" s="67">
        <v>0.89100000000000001</v>
      </c>
      <c r="G7" s="69">
        <v>3</v>
      </c>
      <c r="H7" s="67">
        <v>37</v>
      </c>
      <c r="I7" s="67">
        <v>0.27900000000000003</v>
      </c>
      <c r="J7" s="67">
        <v>1.07</v>
      </c>
      <c r="L7" s="69">
        <v>3</v>
      </c>
      <c r="M7" s="67">
        <v>38</v>
      </c>
      <c r="N7" s="67">
        <v>0.22500000000000001</v>
      </c>
      <c r="P7" s="69">
        <v>3</v>
      </c>
      <c r="Q7" s="67">
        <v>48.5</v>
      </c>
      <c r="R7" s="67">
        <v>0.27900000000000003</v>
      </c>
      <c r="S7" s="67">
        <v>0.98</v>
      </c>
      <c r="U7" s="69">
        <v>3</v>
      </c>
      <c r="V7" s="67">
        <v>48.5</v>
      </c>
      <c r="W7" s="67">
        <v>0.27900000000000003</v>
      </c>
      <c r="X7" s="67">
        <v>1</v>
      </c>
      <c r="Z7" s="69">
        <v>3</v>
      </c>
      <c r="AA7" s="67">
        <v>48.5</v>
      </c>
      <c r="AB7" s="67">
        <v>0.27900000000000003</v>
      </c>
      <c r="AC7" s="67">
        <v>0.83</v>
      </c>
      <c r="AE7" s="69">
        <v>3</v>
      </c>
      <c r="AF7" s="67">
        <v>58</v>
      </c>
      <c r="AG7" s="67">
        <v>0.27700000000000002</v>
      </c>
      <c r="AH7" s="67">
        <v>0.83</v>
      </c>
      <c r="AJ7" s="69">
        <v>3</v>
      </c>
      <c r="AK7" s="67">
        <v>55</v>
      </c>
      <c r="AL7" s="67">
        <v>0.191</v>
      </c>
      <c r="AN7" s="69">
        <v>4</v>
      </c>
      <c r="AO7" s="67">
        <v>192</v>
      </c>
      <c r="AP7" s="67">
        <v>0.33600000000000002</v>
      </c>
      <c r="AQ7" s="67">
        <v>0.8</v>
      </c>
      <c r="AS7" s="69">
        <v>3</v>
      </c>
      <c r="AT7" s="67">
        <v>82</v>
      </c>
      <c r="AU7" s="67">
        <v>0.33200000000000002</v>
      </c>
      <c r="AV7" s="67">
        <v>0.99</v>
      </c>
      <c r="AX7" s="69">
        <v>3</v>
      </c>
      <c r="AY7" s="67">
        <v>90</v>
      </c>
      <c r="AZ7" s="67">
        <v>0.36399999999999999</v>
      </c>
      <c r="BA7" s="67">
        <v>1.03</v>
      </c>
      <c r="BC7" s="69">
        <v>3</v>
      </c>
      <c r="BD7" s="67">
        <v>104</v>
      </c>
      <c r="BE7" s="67">
        <v>0.40300000000000002</v>
      </c>
      <c r="BF7" s="67">
        <v>0.92</v>
      </c>
      <c r="BH7" s="69">
        <v>4</v>
      </c>
      <c r="BI7" s="67">
        <v>248</v>
      </c>
      <c r="BJ7" s="67">
        <v>0.373</v>
      </c>
      <c r="BK7" s="67">
        <v>0.83</v>
      </c>
      <c r="BL7" s="373"/>
      <c r="BM7" s="69">
        <v>3.5</v>
      </c>
      <c r="BN7" s="67">
        <v>152</v>
      </c>
      <c r="BO7" s="67">
        <v>0.34100000000000003</v>
      </c>
      <c r="BP7" s="67">
        <v>0.84</v>
      </c>
      <c r="BR7" s="69">
        <v>3.5</v>
      </c>
      <c r="BS7" s="67">
        <v>192</v>
      </c>
      <c r="BT7" s="67">
        <v>0.36399999999999999</v>
      </c>
      <c r="BU7" s="67">
        <v>0.84</v>
      </c>
      <c r="BW7" s="69">
        <v>3.5</v>
      </c>
      <c r="BX7" s="67">
        <v>203</v>
      </c>
      <c r="BY7" s="67">
        <v>0.38400000000000001</v>
      </c>
      <c r="BZ7" s="67">
        <v>0.85</v>
      </c>
      <c r="CB7" s="69">
        <v>3.5</v>
      </c>
      <c r="CC7" s="67">
        <v>202</v>
      </c>
      <c r="CD7" s="67">
        <v>0.38300000000000001</v>
      </c>
      <c r="CE7" s="67">
        <v>0.85</v>
      </c>
      <c r="CG7" s="69">
        <v>3.5</v>
      </c>
      <c r="CH7" s="67">
        <v>205</v>
      </c>
      <c r="CI7" s="67">
        <v>0.38800000000000001</v>
      </c>
      <c r="CJ7" s="67">
        <v>0.93</v>
      </c>
      <c r="CL7" s="69">
        <v>3</v>
      </c>
      <c r="CM7" s="67">
        <v>147</v>
      </c>
      <c r="CN7" s="67">
        <v>0.37</v>
      </c>
      <c r="CO7" s="67">
        <v>0.85799999999999998</v>
      </c>
    </row>
    <row r="8" spans="2:93" x14ac:dyDescent="0.3">
      <c r="B8" s="69">
        <v>4</v>
      </c>
      <c r="C8" s="67">
        <v>118</v>
      </c>
      <c r="D8" s="67">
        <v>0.376</v>
      </c>
      <c r="E8" s="67">
        <v>0.96</v>
      </c>
      <c r="G8" s="69">
        <v>4</v>
      </c>
      <c r="H8" s="67">
        <v>116</v>
      </c>
      <c r="I8" s="67">
        <v>0.36899999999999999</v>
      </c>
      <c r="J8" s="67">
        <v>0.95</v>
      </c>
      <c r="L8" s="69">
        <v>4</v>
      </c>
      <c r="M8" s="67">
        <v>135</v>
      </c>
      <c r="N8" s="67">
        <v>0.33700000000000002</v>
      </c>
      <c r="P8" s="69">
        <v>4</v>
      </c>
      <c r="Q8" s="67">
        <v>155</v>
      </c>
      <c r="R8" s="67">
        <v>0.376</v>
      </c>
      <c r="S8" s="67">
        <v>0.94</v>
      </c>
      <c r="U8" s="69">
        <v>4</v>
      </c>
      <c r="V8" s="67">
        <v>155</v>
      </c>
      <c r="W8" s="67">
        <v>0.376</v>
      </c>
      <c r="X8" s="67">
        <v>0.94</v>
      </c>
      <c r="Z8" s="69">
        <v>4</v>
      </c>
      <c r="AA8" s="67">
        <v>155</v>
      </c>
      <c r="AB8" s="67">
        <v>0.376</v>
      </c>
      <c r="AC8" s="67">
        <v>0.75</v>
      </c>
      <c r="AE8" s="69">
        <v>4</v>
      </c>
      <c r="AF8" s="67">
        <v>185</v>
      </c>
      <c r="AG8" s="67">
        <v>0.373</v>
      </c>
      <c r="AH8" s="67">
        <v>0.75</v>
      </c>
      <c r="AJ8" s="69">
        <v>4</v>
      </c>
      <c r="AK8" s="67">
        <v>175</v>
      </c>
      <c r="AL8" s="67">
        <v>0.35199999999999998</v>
      </c>
      <c r="AN8" s="69">
        <v>4.5</v>
      </c>
      <c r="AO8" s="67">
        <v>303</v>
      </c>
      <c r="AP8" s="67">
        <v>0.372</v>
      </c>
      <c r="AQ8" s="67">
        <v>0.8</v>
      </c>
      <c r="AS8" s="69">
        <v>3.5</v>
      </c>
      <c r="AT8" s="67">
        <v>155</v>
      </c>
      <c r="AU8" s="67">
        <v>0.39500000000000002</v>
      </c>
      <c r="AV8" s="67">
        <v>0.91</v>
      </c>
      <c r="AX8" s="69">
        <v>3.5</v>
      </c>
      <c r="AY8" s="67">
        <v>160</v>
      </c>
      <c r="AZ8" s="67">
        <v>0.40699999999999997</v>
      </c>
      <c r="BA8" s="67">
        <v>0.94</v>
      </c>
      <c r="BC8" s="69">
        <v>3.5</v>
      </c>
      <c r="BD8" s="67">
        <v>171</v>
      </c>
      <c r="BE8" s="67">
        <v>0.41699999999999998</v>
      </c>
      <c r="BF8" s="67">
        <v>0.87</v>
      </c>
      <c r="BH8" s="69">
        <v>4.5</v>
      </c>
      <c r="BI8" s="67">
        <v>382</v>
      </c>
      <c r="BJ8" s="67">
        <v>0.40300000000000002</v>
      </c>
      <c r="BK8" s="67">
        <v>0.82</v>
      </c>
      <c r="BL8" s="373"/>
      <c r="BM8" s="69">
        <v>4</v>
      </c>
      <c r="BN8" s="67">
        <v>257</v>
      </c>
      <c r="BO8" s="67">
        <v>0.38600000000000001</v>
      </c>
      <c r="BP8" s="67">
        <v>0.83</v>
      </c>
      <c r="BR8" s="69">
        <v>4</v>
      </c>
      <c r="BS8" s="67">
        <v>320</v>
      </c>
      <c r="BT8" s="67">
        <v>0.40600000000000003</v>
      </c>
      <c r="BU8" s="67">
        <v>0.84</v>
      </c>
      <c r="BW8" s="69">
        <v>4</v>
      </c>
      <c r="BX8" s="67">
        <v>333</v>
      </c>
      <c r="BY8" s="67">
        <v>0.42299999999999999</v>
      </c>
      <c r="BZ8" s="67">
        <v>0.84</v>
      </c>
      <c r="CB8" s="69">
        <v>4</v>
      </c>
      <c r="CC8" s="67">
        <v>332</v>
      </c>
      <c r="CD8" s="67">
        <v>0.42099999999999999</v>
      </c>
      <c r="CE8" s="67">
        <v>0.84</v>
      </c>
      <c r="CG8" s="69">
        <v>4</v>
      </c>
      <c r="CH8" s="67">
        <v>343</v>
      </c>
      <c r="CI8" s="67">
        <v>0.435</v>
      </c>
      <c r="CJ8" s="67">
        <v>0.88</v>
      </c>
      <c r="CL8" s="69">
        <v>3.5</v>
      </c>
      <c r="CM8" s="67">
        <v>272</v>
      </c>
      <c r="CN8" s="67">
        <v>0.43099999999999999</v>
      </c>
      <c r="CO8" s="67">
        <v>0.82799999999999996</v>
      </c>
    </row>
    <row r="9" spans="2:93" x14ac:dyDescent="0.3">
      <c r="B9" s="69">
        <v>5</v>
      </c>
      <c r="C9" s="67">
        <v>258</v>
      </c>
      <c r="D9" s="67">
        <v>0.42099999999999999</v>
      </c>
      <c r="E9" s="67">
        <v>0.96199999999999997</v>
      </c>
      <c r="G9" s="69">
        <v>5</v>
      </c>
      <c r="H9" s="67">
        <v>253</v>
      </c>
      <c r="I9" s="67">
        <v>0.41199999999999998</v>
      </c>
      <c r="J9" s="67">
        <v>0.88</v>
      </c>
      <c r="L9" s="69">
        <v>5</v>
      </c>
      <c r="M9" s="67">
        <v>301</v>
      </c>
      <c r="N9" s="67">
        <v>0.38500000000000001</v>
      </c>
      <c r="P9" s="69">
        <v>5</v>
      </c>
      <c r="Q9" s="67">
        <v>339</v>
      </c>
      <c r="R9" s="67">
        <v>0.42099999999999999</v>
      </c>
      <c r="S9" s="67">
        <v>0.91</v>
      </c>
      <c r="U9" s="69">
        <v>5</v>
      </c>
      <c r="V9" s="67">
        <v>339</v>
      </c>
      <c r="W9" s="67">
        <v>0.42099999999999999</v>
      </c>
      <c r="X9" s="67">
        <v>0.91</v>
      </c>
      <c r="Z9" s="69">
        <v>5</v>
      </c>
      <c r="AA9" s="67">
        <v>339</v>
      </c>
      <c r="AB9" s="67">
        <v>0.42099999999999999</v>
      </c>
      <c r="AC9" s="67">
        <v>0.72</v>
      </c>
      <c r="AE9" s="69">
        <v>5</v>
      </c>
      <c r="AF9" s="67">
        <v>400</v>
      </c>
      <c r="AG9" s="67">
        <v>0.41199999999999998</v>
      </c>
      <c r="AH9" s="67">
        <v>0.72</v>
      </c>
      <c r="AJ9" s="69">
        <v>5</v>
      </c>
      <c r="AK9" s="67">
        <v>410</v>
      </c>
      <c r="AL9" s="67">
        <v>0.42299999999999999</v>
      </c>
      <c r="AN9" s="69">
        <v>5</v>
      </c>
      <c r="AO9" s="67">
        <v>442</v>
      </c>
      <c r="AP9" s="67">
        <v>0.39600000000000002</v>
      </c>
      <c r="AQ9" s="67">
        <v>0.8</v>
      </c>
      <c r="AS9" s="69">
        <v>4</v>
      </c>
      <c r="AT9" s="67">
        <v>254</v>
      </c>
      <c r="AU9" s="67">
        <v>0.433</v>
      </c>
      <c r="AV9" s="67">
        <v>0.85</v>
      </c>
      <c r="AX9" s="69">
        <v>4</v>
      </c>
      <c r="AY9" s="67">
        <v>248</v>
      </c>
      <c r="AZ9" s="67">
        <v>0.42299999999999999</v>
      </c>
      <c r="BA9" s="67">
        <v>0.89</v>
      </c>
      <c r="BC9" s="69">
        <v>4</v>
      </c>
      <c r="BD9" s="67">
        <v>260</v>
      </c>
      <c r="BE9" s="67">
        <v>0.42499999999999999</v>
      </c>
      <c r="BF9" s="67">
        <v>0.83</v>
      </c>
      <c r="BH9" s="69">
        <v>5</v>
      </c>
      <c r="BI9" s="67">
        <v>548</v>
      </c>
      <c r="BJ9" s="67">
        <v>0.42199999999999999</v>
      </c>
      <c r="BK9" s="67">
        <v>0.82</v>
      </c>
      <c r="BL9" s="373"/>
      <c r="BM9" s="69">
        <v>4.5</v>
      </c>
      <c r="BN9" s="67">
        <v>391</v>
      </c>
      <c r="BO9" s="67">
        <v>0.41299999999999998</v>
      </c>
      <c r="BP9" s="67">
        <v>0.83</v>
      </c>
      <c r="BR9" s="69">
        <v>4.5</v>
      </c>
      <c r="BS9" s="67">
        <v>484</v>
      </c>
      <c r="BT9" s="67">
        <v>0.43099999999999999</v>
      </c>
      <c r="BU9" s="67">
        <v>0.84</v>
      </c>
      <c r="BW9" s="69">
        <v>4.5</v>
      </c>
      <c r="BX9" s="67">
        <v>498</v>
      </c>
      <c r="BY9" s="67">
        <v>0.44400000000000001</v>
      </c>
      <c r="BZ9" s="67">
        <v>0.84</v>
      </c>
      <c r="CB9" s="69">
        <v>4.5</v>
      </c>
      <c r="CC9" s="67">
        <v>498</v>
      </c>
      <c r="CD9" s="67">
        <v>0.44400000000000001</v>
      </c>
      <c r="CE9" s="67">
        <v>0.84</v>
      </c>
      <c r="CG9" s="69">
        <v>4.5</v>
      </c>
      <c r="CH9" s="67">
        <v>520</v>
      </c>
      <c r="CI9" s="67">
        <v>0.46300000000000002</v>
      </c>
      <c r="CJ9" s="67">
        <v>0.85</v>
      </c>
      <c r="CL9" s="69">
        <v>4</v>
      </c>
      <c r="CM9" s="67">
        <v>438</v>
      </c>
      <c r="CN9" s="67">
        <v>0.46500000000000002</v>
      </c>
      <c r="CO9" s="67">
        <v>0.81299999999999994</v>
      </c>
    </row>
    <row r="10" spans="2:93" x14ac:dyDescent="0.3">
      <c r="B10" s="69">
        <v>6</v>
      </c>
      <c r="C10" s="67">
        <v>479</v>
      </c>
      <c r="D10" s="67">
        <v>0.45200000000000001</v>
      </c>
      <c r="E10" s="67">
        <v>0.94</v>
      </c>
      <c r="G10" s="69">
        <v>6</v>
      </c>
      <c r="H10" s="67">
        <v>469</v>
      </c>
      <c r="I10" s="67">
        <v>0.442</v>
      </c>
      <c r="J10" s="67">
        <v>0.86</v>
      </c>
      <c r="L10" s="69">
        <v>6</v>
      </c>
      <c r="M10" s="67">
        <v>561</v>
      </c>
      <c r="N10" s="67">
        <v>0.41499999999999998</v>
      </c>
      <c r="P10" s="69">
        <v>6</v>
      </c>
      <c r="Q10" s="67">
        <v>627.5</v>
      </c>
      <c r="R10" s="67">
        <v>0.45100000000000001</v>
      </c>
      <c r="S10" s="67">
        <v>0.88</v>
      </c>
      <c r="U10" s="69">
        <v>6</v>
      </c>
      <c r="V10" s="67">
        <v>627.5</v>
      </c>
      <c r="W10" s="67">
        <v>0.45100000000000001</v>
      </c>
      <c r="X10" s="67">
        <v>0.88</v>
      </c>
      <c r="Z10" s="69">
        <v>6</v>
      </c>
      <c r="AA10" s="67">
        <v>627.5</v>
      </c>
      <c r="AB10" s="67">
        <v>0.45100000000000001</v>
      </c>
      <c r="AC10" s="67">
        <v>0.72</v>
      </c>
      <c r="AE10" s="69">
        <v>6</v>
      </c>
      <c r="AF10" s="67">
        <v>745</v>
      </c>
      <c r="AG10" s="67">
        <v>0.44500000000000001</v>
      </c>
      <c r="AH10" s="67">
        <v>0.72</v>
      </c>
      <c r="AJ10" s="69">
        <v>6</v>
      </c>
      <c r="AK10" s="67">
        <v>760</v>
      </c>
      <c r="AL10" s="67">
        <v>0.45300000000000001</v>
      </c>
      <c r="AN10" s="69">
        <v>5.5</v>
      </c>
      <c r="AO10" s="67">
        <v>609</v>
      </c>
      <c r="AP10" s="67">
        <v>0.41</v>
      </c>
      <c r="AQ10" s="67">
        <v>0.79</v>
      </c>
      <c r="AS10" s="69">
        <v>4.5</v>
      </c>
      <c r="AT10" s="67">
        <v>379</v>
      </c>
      <c r="AU10" s="67">
        <v>0.45400000000000001</v>
      </c>
      <c r="AV10" s="67">
        <v>0.84</v>
      </c>
      <c r="AX10" s="69">
        <v>4.5</v>
      </c>
      <c r="AY10" s="67">
        <v>358</v>
      </c>
      <c r="AZ10" s="67">
        <v>0.42899999999999999</v>
      </c>
      <c r="BA10" s="67">
        <v>0.87</v>
      </c>
      <c r="BC10" s="69">
        <v>4.5</v>
      </c>
      <c r="BD10" s="67">
        <v>376</v>
      </c>
      <c r="BE10" s="67">
        <v>0.43099999999999999</v>
      </c>
      <c r="BF10" s="67">
        <v>0.83</v>
      </c>
      <c r="BH10" s="69">
        <v>5.5</v>
      </c>
      <c r="BI10" s="67">
        <v>748</v>
      </c>
      <c r="BJ10" s="67">
        <v>0.432</v>
      </c>
      <c r="BK10" s="67">
        <v>0.81</v>
      </c>
      <c r="BL10" s="373"/>
      <c r="BM10" s="69">
        <v>5</v>
      </c>
      <c r="BN10" s="67">
        <v>557</v>
      </c>
      <c r="BO10" s="67">
        <v>0.42899999999999999</v>
      </c>
      <c r="BP10" s="67">
        <v>0.82</v>
      </c>
      <c r="BR10" s="69">
        <v>5</v>
      </c>
      <c r="BS10" s="67">
        <v>688</v>
      </c>
      <c r="BT10" s="67">
        <v>0.44700000000000001</v>
      </c>
      <c r="BU10" s="67">
        <v>0.83</v>
      </c>
      <c r="BW10" s="69">
        <v>5</v>
      </c>
      <c r="BX10" s="67">
        <v>704</v>
      </c>
      <c r="BY10" s="67">
        <v>0.45700000000000002</v>
      </c>
      <c r="BZ10" s="67">
        <v>0.84</v>
      </c>
      <c r="CB10" s="69">
        <v>5</v>
      </c>
      <c r="CC10" s="67">
        <v>704</v>
      </c>
      <c r="CD10" s="67">
        <v>0.45700000000000002</v>
      </c>
      <c r="CE10" s="67">
        <v>0.84</v>
      </c>
      <c r="CG10" s="69">
        <v>5</v>
      </c>
      <c r="CH10" s="67">
        <v>728</v>
      </c>
      <c r="CI10" s="67">
        <v>0.47299999999999998</v>
      </c>
      <c r="CJ10" s="67">
        <v>0.82</v>
      </c>
      <c r="CL10" s="69">
        <v>4.5</v>
      </c>
      <c r="CM10" s="67">
        <v>649</v>
      </c>
      <c r="CN10" s="67">
        <v>0.48299999999999998</v>
      </c>
      <c r="CO10" s="67">
        <v>0.81</v>
      </c>
    </row>
    <row r="11" spans="2:93" x14ac:dyDescent="0.3">
      <c r="B11" s="69">
        <v>7</v>
      </c>
      <c r="C11" s="67">
        <v>790</v>
      </c>
      <c r="D11" s="67">
        <v>0.46899999999999997</v>
      </c>
      <c r="E11" s="67">
        <v>0.92400000000000004</v>
      </c>
      <c r="G11" s="69">
        <v>7</v>
      </c>
      <c r="H11" s="67">
        <v>775</v>
      </c>
      <c r="I11" s="67">
        <v>0.46</v>
      </c>
      <c r="J11" s="67">
        <v>0.86</v>
      </c>
      <c r="L11" s="69">
        <v>7</v>
      </c>
      <c r="M11" s="67">
        <v>933</v>
      </c>
      <c r="N11" s="67">
        <v>0.435</v>
      </c>
      <c r="P11" s="69">
        <v>7</v>
      </c>
      <c r="Q11" s="67">
        <v>1035.5</v>
      </c>
      <c r="R11" s="67">
        <v>0.46899999999999997</v>
      </c>
      <c r="S11" s="67">
        <v>0.88</v>
      </c>
      <c r="U11" s="69">
        <v>7</v>
      </c>
      <c r="V11" s="67">
        <v>1035.5</v>
      </c>
      <c r="W11" s="67">
        <v>0.46899999999999997</v>
      </c>
      <c r="X11" s="67">
        <v>0.88</v>
      </c>
      <c r="Z11" s="69">
        <v>7</v>
      </c>
      <c r="AA11" s="67">
        <v>1000</v>
      </c>
      <c r="AB11" s="67">
        <v>0.45300000000000001</v>
      </c>
      <c r="AC11" s="67">
        <v>0.72</v>
      </c>
      <c r="AE11" s="69">
        <v>7</v>
      </c>
      <c r="AF11" s="67">
        <v>1200</v>
      </c>
      <c r="AG11" s="67">
        <v>0.45100000000000001</v>
      </c>
      <c r="AH11" s="67">
        <v>0.72</v>
      </c>
      <c r="AJ11" s="69">
        <v>7</v>
      </c>
      <c r="AK11" s="67">
        <v>1250</v>
      </c>
      <c r="AL11" s="67">
        <v>0.47</v>
      </c>
      <c r="AN11" s="69">
        <v>6</v>
      </c>
      <c r="AO11" s="67">
        <v>808</v>
      </c>
      <c r="AP11" s="67">
        <v>0.41899999999999998</v>
      </c>
      <c r="AQ11" s="67">
        <v>0.79</v>
      </c>
      <c r="AS11" s="69">
        <v>5</v>
      </c>
      <c r="AT11" s="67">
        <v>527</v>
      </c>
      <c r="AU11" s="67">
        <v>0.46</v>
      </c>
      <c r="AV11" s="67">
        <v>0.85</v>
      </c>
      <c r="AX11" s="69">
        <v>5</v>
      </c>
      <c r="AY11" s="67">
        <v>495</v>
      </c>
      <c r="AZ11" s="67">
        <v>0.432</v>
      </c>
      <c r="BA11" s="67">
        <v>0.87</v>
      </c>
      <c r="BC11" s="69">
        <v>5</v>
      </c>
      <c r="BD11" s="67">
        <v>523</v>
      </c>
      <c r="BE11" s="67">
        <v>0.437</v>
      </c>
      <c r="BF11" s="67">
        <v>0.83</v>
      </c>
      <c r="BH11" s="69">
        <v>6</v>
      </c>
      <c r="BI11" s="67">
        <v>985</v>
      </c>
      <c r="BJ11" s="67">
        <v>0.439</v>
      </c>
      <c r="BK11" s="67">
        <v>0.81</v>
      </c>
      <c r="BL11" s="373"/>
      <c r="BM11" s="69">
        <v>5.5</v>
      </c>
      <c r="BN11" s="67">
        <v>758</v>
      </c>
      <c r="BO11" s="67">
        <v>0.438</v>
      </c>
      <c r="BP11" s="67">
        <v>0.82</v>
      </c>
      <c r="BR11" s="69">
        <v>5.5</v>
      </c>
      <c r="BS11" s="67">
        <v>934</v>
      </c>
      <c r="BT11" s="67">
        <v>0.45600000000000002</v>
      </c>
      <c r="BU11" s="67">
        <v>0.83</v>
      </c>
      <c r="BW11" s="69">
        <v>5.5</v>
      </c>
      <c r="BX11" s="67">
        <v>953</v>
      </c>
      <c r="BY11" s="67">
        <v>0.46500000000000002</v>
      </c>
      <c r="BZ11" s="67">
        <v>0.83</v>
      </c>
      <c r="CB11" s="69">
        <v>5.5</v>
      </c>
      <c r="CC11" s="67">
        <v>955</v>
      </c>
      <c r="CD11" s="67">
        <v>0.46600000000000003</v>
      </c>
      <c r="CE11" s="67">
        <v>0.83</v>
      </c>
      <c r="CG11" s="69">
        <v>5.5</v>
      </c>
      <c r="CH11" s="67">
        <v>980</v>
      </c>
      <c r="CI11" s="67">
        <v>0.47799999999999998</v>
      </c>
      <c r="CJ11" s="67">
        <v>0.81</v>
      </c>
      <c r="CL11" s="69">
        <v>5</v>
      </c>
      <c r="CM11" s="67">
        <v>901</v>
      </c>
      <c r="CN11" s="67">
        <v>0.48899999999999999</v>
      </c>
      <c r="CO11" s="67">
        <v>0.80700000000000005</v>
      </c>
    </row>
    <row r="12" spans="2:93" x14ac:dyDescent="0.3">
      <c r="B12" s="69">
        <v>8</v>
      </c>
      <c r="C12" s="67">
        <v>1200</v>
      </c>
      <c r="D12" s="67">
        <v>0.47799999999999998</v>
      </c>
      <c r="E12" s="67">
        <v>0.90300000000000002</v>
      </c>
      <c r="G12" s="69">
        <v>8</v>
      </c>
      <c r="H12" s="67">
        <v>1175</v>
      </c>
      <c r="I12" s="67">
        <v>0.46800000000000003</v>
      </c>
      <c r="J12" s="67">
        <v>0.86</v>
      </c>
      <c r="L12" s="69">
        <v>8</v>
      </c>
      <c r="M12" s="67">
        <v>1393</v>
      </c>
      <c r="N12" s="67">
        <v>0.435</v>
      </c>
      <c r="P12" s="69">
        <v>8</v>
      </c>
      <c r="Q12" s="67">
        <v>1549</v>
      </c>
      <c r="R12" s="67">
        <v>0.47</v>
      </c>
      <c r="S12" s="67">
        <v>0.87</v>
      </c>
      <c r="U12" s="69">
        <v>8</v>
      </c>
      <c r="V12" s="67">
        <v>1549</v>
      </c>
      <c r="W12" s="67">
        <v>0.47</v>
      </c>
      <c r="X12" s="67">
        <v>0.86</v>
      </c>
      <c r="Z12" s="69">
        <v>8</v>
      </c>
      <c r="AA12" s="67">
        <v>1500</v>
      </c>
      <c r="AB12" s="67">
        <v>0.45500000000000002</v>
      </c>
      <c r="AC12" s="67">
        <v>0.72</v>
      </c>
      <c r="AE12" s="69">
        <v>8</v>
      </c>
      <c r="AF12" s="67">
        <v>1790</v>
      </c>
      <c r="AG12" s="67">
        <v>0.45100000000000001</v>
      </c>
      <c r="AH12" s="67">
        <v>0.72</v>
      </c>
      <c r="AJ12" s="69">
        <v>8</v>
      </c>
      <c r="AK12" s="67">
        <v>1900</v>
      </c>
      <c r="AL12" s="67">
        <v>0.47799999999999998</v>
      </c>
      <c r="AN12" s="69">
        <v>6.5</v>
      </c>
      <c r="AO12" s="67">
        <v>1041</v>
      </c>
      <c r="AP12" s="67">
        <v>0.42399999999999999</v>
      </c>
      <c r="AQ12" s="67">
        <v>0.78</v>
      </c>
      <c r="AS12" s="69">
        <v>5.5</v>
      </c>
      <c r="AT12" s="67">
        <v>705</v>
      </c>
      <c r="AU12" s="67">
        <v>0.46300000000000002</v>
      </c>
      <c r="AV12" s="67">
        <v>0.84</v>
      </c>
      <c r="AX12" s="69">
        <v>5.5</v>
      </c>
      <c r="AY12" s="67">
        <v>666</v>
      </c>
      <c r="AZ12" s="67">
        <v>0.437</v>
      </c>
      <c r="BA12" s="67">
        <v>0.87</v>
      </c>
      <c r="BC12" s="69">
        <v>5.5</v>
      </c>
      <c r="BD12" s="67">
        <v>703</v>
      </c>
      <c r="BE12" s="67">
        <v>0.442</v>
      </c>
      <c r="BF12" s="67">
        <v>0.82</v>
      </c>
      <c r="BH12" s="69">
        <v>6.5</v>
      </c>
      <c r="BI12" s="67">
        <v>1261</v>
      </c>
      <c r="BJ12" s="67">
        <v>0.442</v>
      </c>
      <c r="BK12" s="67">
        <v>0.8</v>
      </c>
      <c r="BL12" s="373"/>
      <c r="BM12" s="69">
        <v>6</v>
      </c>
      <c r="BN12" s="67">
        <v>997</v>
      </c>
      <c r="BO12" s="67">
        <v>0.44400000000000001</v>
      </c>
      <c r="BP12" s="67">
        <v>0.82</v>
      </c>
      <c r="BR12" s="69">
        <v>6</v>
      </c>
      <c r="BS12" s="67">
        <v>1224</v>
      </c>
      <c r="BT12" s="67">
        <v>0.46</v>
      </c>
      <c r="BU12" s="67">
        <v>0.82</v>
      </c>
      <c r="BW12" s="69">
        <v>6</v>
      </c>
      <c r="BX12" s="67">
        <v>1249</v>
      </c>
      <c r="BY12" s="67">
        <v>0.47</v>
      </c>
      <c r="BZ12" s="67">
        <v>0.83</v>
      </c>
      <c r="CB12" s="69">
        <v>6</v>
      </c>
      <c r="CC12" s="67">
        <v>1253</v>
      </c>
      <c r="CD12" s="67">
        <v>0.47099999999999997</v>
      </c>
      <c r="CE12" s="67">
        <v>0.83</v>
      </c>
      <c r="CG12" s="69">
        <v>6</v>
      </c>
      <c r="CH12" s="67">
        <v>1277</v>
      </c>
      <c r="CI12" s="67">
        <v>0.48</v>
      </c>
      <c r="CJ12" s="67">
        <v>0.8</v>
      </c>
      <c r="CL12" s="69">
        <v>5.5</v>
      </c>
      <c r="CM12" s="67">
        <v>1204</v>
      </c>
      <c r="CN12" s="67">
        <v>0.49099999999999999</v>
      </c>
      <c r="CO12" s="67">
        <v>0.80800000000000005</v>
      </c>
    </row>
    <row r="13" spans="2:93" x14ac:dyDescent="0.3">
      <c r="B13" s="69">
        <v>9</v>
      </c>
      <c r="C13" s="67">
        <v>1710</v>
      </c>
      <c r="D13" s="67">
        <v>0.47799999999999998</v>
      </c>
      <c r="E13" s="67">
        <v>0.86399999999999999</v>
      </c>
      <c r="G13" s="69">
        <v>9</v>
      </c>
      <c r="H13" s="67">
        <v>1680</v>
      </c>
      <c r="I13" s="67">
        <v>0.47</v>
      </c>
      <c r="J13" s="67">
        <v>0.85</v>
      </c>
      <c r="L13" s="69">
        <v>9</v>
      </c>
      <c r="M13" s="67">
        <v>1983</v>
      </c>
      <c r="N13" s="67">
        <v>0.435</v>
      </c>
      <c r="P13" s="69">
        <v>9</v>
      </c>
      <c r="Q13" s="67">
        <v>2040</v>
      </c>
      <c r="R13" s="67">
        <v>0.435</v>
      </c>
      <c r="S13" s="67">
        <v>0.85</v>
      </c>
      <c r="U13" s="69">
        <v>9</v>
      </c>
      <c r="V13" s="67">
        <v>2090</v>
      </c>
      <c r="W13" s="67">
        <v>0.44500000000000001</v>
      </c>
      <c r="X13" s="67">
        <v>0.83</v>
      </c>
      <c r="Z13" s="69">
        <v>9</v>
      </c>
      <c r="AA13" s="67">
        <v>2090</v>
      </c>
      <c r="AB13" s="67">
        <v>0.44500000000000001</v>
      </c>
      <c r="AC13" s="67">
        <v>0.69</v>
      </c>
      <c r="AE13" s="69">
        <v>9</v>
      </c>
      <c r="AF13" s="67">
        <v>2450</v>
      </c>
      <c r="AG13" s="67">
        <v>0.433</v>
      </c>
      <c r="AH13" s="67">
        <v>0.69</v>
      </c>
      <c r="AJ13" s="69">
        <v>9</v>
      </c>
      <c r="AK13" s="67">
        <v>2700</v>
      </c>
      <c r="AL13" s="67">
        <v>0.47699999999999998</v>
      </c>
      <c r="AN13" s="69">
        <v>7</v>
      </c>
      <c r="AO13" s="67">
        <v>1309</v>
      </c>
      <c r="AP13" s="67">
        <v>0.42699999999999999</v>
      </c>
      <c r="AQ13" s="67">
        <v>0.78</v>
      </c>
      <c r="AS13" s="69">
        <v>6</v>
      </c>
      <c r="AT13" s="67">
        <v>915</v>
      </c>
      <c r="AU13" s="67">
        <v>0.46200000000000002</v>
      </c>
      <c r="AV13" s="67">
        <v>0.84</v>
      </c>
      <c r="AX13" s="69">
        <v>6</v>
      </c>
      <c r="AY13" s="67">
        <v>873</v>
      </c>
      <c r="AZ13" s="67">
        <v>0.441</v>
      </c>
      <c r="BA13" s="67">
        <v>0.87</v>
      </c>
      <c r="BC13" s="69">
        <v>6</v>
      </c>
      <c r="BD13" s="67">
        <v>920</v>
      </c>
      <c r="BE13" s="67">
        <v>0.44500000000000001</v>
      </c>
      <c r="BF13" s="67">
        <v>0.82</v>
      </c>
      <c r="BH13" s="69">
        <v>7</v>
      </c>
      <c r="BI13" s="67">
        <v>1576</v>
      </c>
      <c r="BJ13" s="67">
        <v>0.442</v>
      </c>
      <c r="BK13" s="67">
        <v>0.79</v>
      </c>
      <c r="BL13" s="373"/>
      <c r="BM13" s="69">
        <v>6.5</v>
      </c>
      <c r="BN13" s="67">
        <v>1276</v>
      </c>
      <c r="BO13" s="67">
        <v>0.44700000000000001</v>
      </c>
      <c r="BP13" s="67">
        <v>0.81</v>
      </c>
      <c r="BR13" s="69">
        <v>6.5</v>
      </c>
      <c r="BS13" s="67">
        <v>1558</v>
      </c>
      <c r="BT13" s="67">
        <v>0.46100000000000002</v>
      </c>
      <c r="BU13" s="67">
        <v>0.8</v>
      </c>
      <c r="BW13" s="69">
        <v>6.5</v>
      </c>
      <c r="BX13" s="67">
        <v>1590</v>
      </c>
      <c r="BY13" s="67">
        <v>0.47</v>
      </c>
      <c r="BZ13" s="67">
        <v>0.81</v>
      </c>
      <c r="CB13" s="69">
        <v>6.5</v>
      </c>
      <c r="CC13" s="67">
        <v>1601</v>
      </c>
      <c r="CD13" s="67">
        <v>0.47299999999999998</v>
      </c>
      <c r="CE13" s="67">
        <v>0.82</v>
      </c>
      <c r="CG13" s="69">
        <v>6.5</v>
      </c>
      <c r="CH13" s="67">
        <v>1621</v>
      </c>
      <c r="CI13" s="67">
        <v>0.47899999999999998</v>
      </c>
      <c r="CJ13" s="67">
        <v>0.79</v>
      </c>
      <c r="CL13" s="69">
        <v>6</v>
      </c>
      <c r="CM13" s="67">
        <v>1565</v>
      </c>
      <c r="CN13" s="67">
        <v>0.49199999999999999</v>
      </c>
      <c r="CO13" s="67">
        <v>0.81</v>
      </c>
    </row>
    <row r="14" spans="2:93" x14ac:dyDescent="0.3">
      <c r="B14" s="69">
        <v>10</v>
      </c>
      <c r="C14" s="67">
        <v>2340</v>
      </c>
      <c r="D14" s="67">
        <v>0.47699999999999998</v>
      </c>
      <c r="E14" s="67">
        <v>0.83599999999999997</v>
      </c>
      <c r="G14" s="69">
        <v>10</v>
      </c>
      <c r="H14" s="67">
        <v>2280</v>
      </c>
      <c r="I14" s="67">
        <v>0.46500000000000002</v>
      </c>
      <c r="J14" s="67">
        <v>0.82</v>
      </c>
      <c r="L14" s="69">
        <v>10</v>
      </c>
      <c r="M14" s="67">
        <v>2720</v>
      </c>
      <c r="N14" s="67">
        <v>0.435</v>
      </c>
      <c r="P14" s="69">
        <v>10</v>
      </c>
      <c r="Q14" s="67">
        <v>2382</v>
      </c>
      <c r="R14" s="67">
        <v>0.37</v>
      </c>
      <c r="S14" s="67">
        <v>0.56000000000000005</v>
      </c>
      <c r="U14" s="69">
        <v>10</v>
      </c>
      <c r="V14" s="67">
        <v>2580</v>
      </c>
      <c r="W14" s="67">
        <v>0.40100000000000002</v>
      </c>
      <c r="X14" s="67">
        <v>0.78</v>
      </c>
      <c r="Z14" s="69">
        <v>10</v>
      </c>
      <c r="AA14" s="67">
        <v>2620</v>
      </c>
      <c r="AB14" s="67">
        <v>0.40699999999999997</v>
      </c>
      <c r="AC14" s="67">
        <v>0.65</v>
      </c>
      <c r="AE14" s="69">
        <v>10</v>
      </c>
      <c r="AF14" s="67">
        <v>3120</v>
      </c>
      <c r="AG14" s="67">
        <v>0.40200000000000002</v>
      </c>
      <c r="AH14" s="67">
        <v>0.65</v>
      </c>
      <c r="AJ14" s="69">
        <v>10</v>
      </c>
      <c r="AK14" s="67">
        <v>3750</v>
      </c>
      <c r="AL14" s="67">
        <v>0.48299999999999998</v>
      </c>
      <c r="AN14" s="69">
        <v>7.5</v>
      </c>
      <c r="AO14" s="67">
        <v>1611</v>
      </c>
      <c r="AP14" s="67">
        <v>0.42699999999999999</v>
      </c>
      <c r="AQ14" s="67">
        <v>0.77</v>
      </c>
      <c r="AS14" s="69">
        <v>6.5</v>
      </c>
      <c r="AT14" s="67">
        <v>1157</v>
      </c>
      <c r="AU14" s="67">
        <v>0.46</v>
      </c>
      <c r="AV14" s="67">
        <v>0.83</v>
      </c>
      <c r="AX14" s="69">
        <v>6.5</v>
      </c>
      <c r="AY14" s="67">
        <v>1117</v>
      </c>
      <c r="AZ14" s="67">
        <v>0.44400000000000001</v>
      </c>
      <c r="BA14" s="67">
        <v>0.86</v>
      </c>
      <c r="BC14" s="69">
        <v>6.5</v>
      </c>
      <c r="BD14" s="67">
        <v>1176</v>
      </c>
      <c r="BE14" s="67">
        <v>0.44800000000000001</v>
      </c>
      <c r="BF14" s="67">
        <v>0.82</v>
      </c>
      <c r="BH14" s="69">
        <v>7.5</v>
      </c>
      <c r="BI14" s="67">
        <v>1924</v>
      </c>
      <c r="BJ14" s="67">
        <v>0.439</v>
      </c>
      <c r="BK14" s="67">
        <v>0.76</v>
      </c>
      <c r="BL14" s="373"/>
      <c r="BM14" s="69">
        <v>7</v>
      </c>
      <c r="BN14" s="67">
        <v>1594</v>
      </c>
      <c r="BO14" s="67">
        <v>0.44700000000000001</v>
      </c>
      <c r="BP14" s="67">
        <v>0.79</v>
      </c>
      <c r="BR14" s="69">
        <v>7</v>
      </c>
      <c r="BS14" s="67">
        <v>1928</v>
      </c>
      <c r="BT14" s="67">
        <v>0.45600000000000002</v>
      </c>
      <c r="BU14" s="67">
        <v>0.78</v>
      </c>
      <c r="BW14" s="69">
        <v>7</v>
      </c>
      <c r="BX14" s="67">
        <v>1972</v>
      </c>
      <c r="BY14" s="67">
        <v>0.46700000000000003</v>
      </c>
      <c r="BZ14" s="67">
        <v>0.79</v>
      </c>
      <c r="CB14" s="69">
        <v>7</v>
      </c>
      <c r="CC14" s="67">
        <v>1998</v>
      </c>
      <c r="CD14" s="67">
        <v>0.47299999999999998</v>
      </c>
      <c r="CE14" s="67">
        <v>0.81</v>
      </c>
      <c r="CG14" s="69">
        <v>7</v>
      </c>
      <c r="CH14" s="67">
        <v>2007</v>
      </c>
      <c r="CI14" s="67">
        <v>0.47499999999999998</v>
      </c>
      <c r="CJ14" s="67">
        <v>0.77</v>
      </c>
      <c r="CL14" s="69">
        <v>6.5</v>
      </c>
      <c r="CM14" s="67">
        <v>1985</v>
      </c>
      <c r="CN14" s="67">
        <v>0.49099999999999999</v>
      </c>
      <c r="CO14" s="67">
        <v>0.81100000000000005</v>
      </c>
    </row>
    <row r="15" spans="2:93" x14ac:dyDescent="0.3">
      <c r="B15" s="69">
        <v>11</v>
      </c>
      <c r="C15" s="67">
        <v>2867</v>
      </c>
      <c r="D15" s="67">
        <v>0.439</v>
      </c>
      <c r="E15" s="67">
        <v>0.81299999999999994</v>
      </c>
      <c r="G15" s="69">
        <v>11</v>
      </c>
      <c r="H15" s="67">
        <v>2810</v>
      </c>
      <c r="I15" s="67">
        <v>0.43</v>
      </c>
      <c r="J15" s="67">
        <v>0.79</v>
      </c>
      <c r="L15" s="69">
        <v>11</v>
      </c>
      <c r="M15" s="67">
        <v>3540</v>
      </c>
      <c r="N15" s="67">
        <v>0.42499999999999999</v>
      </c>
      <c r="P15" s="69">
        <v>11</v>
      </c>
      <c r="Q15" s="67">
        <v>2490</v>
      </c>
      <c r="R15" s="67">
        <v>0.29099999999999998</v>
      </c>
      <c r="S15" s="67">
        <v>0.39</v>
      </c>
      <c r="U15" s="69">
        <v>11</v>
      </c>
      <c r="V15" s="67">
        <v>2900</v>
      </c>
      <c r="W15" s="67">
        <v>0.33800000000000002</v>
      </c>
      <c r="X15" s="67">
        <v>0.51</v>
      </c>
      <c r="Z15" s="69">
        <v>11</v>
      </c>
      <c r="AA15" s="67">
        <v>2957</v>
      </c>
      <c r="AB15" s="67">
        <v>0.34499999999999997</v>
      </c>
      <c r="AC15" s="67">
        <v>0.61</v>
      </c>
      <c r="AE15" s="69">
        <v>11</v>
      </c>
      <c r="AF15" s="67">
        <v>3660</v>
      </c>
      <c r="AG15" s="67">
        <v>0.35399999999999998</v>
      </c>
      <c r="AH15" s="67">
        <v>0.61</v>
      </c>
      <c r="AJ15" s="69">
        <v>11</v>
      </c>
      <c r="AK15" s="67">
        <v>4850</v>
      </c>
      <c r="AL15" s="67">
        <v>0.47</v>
      </c>
      <c r="AN15" s="69">
        <v>8</v>
      </c>
      <c r="AO15" s="67">
        <v>1945</v>
      </c>
      <c r="AP15" s="67">
        <v>0.42499999999999999</v>
      </c>
      <c r="AQ15" s="67">
        <v>0.75</v>
      </c>
      <c r="AS15" s="69">
        <v>7</v>
      </c>
      <c r="AT15" s="67">
        <v>1428</v>
      </c>
      <c r="AU15" s="67">
        <v>0.45400000000000001</v>
      </c>
      <c r="AV15" s="67">
        <v>0.8</v>
      </c>
      <c r="AX15" s="69">
        <v>7</v>
      </c>
      <c r="AY15" s="67">
        <v>1396</v>
      </c>
      <c r="AZ15" s="67">
        <v>0.44400000000000001</v>
      </c>
      <c r="BA15" s="67">
        <v>0.83</v>
      </c>
      <c r="BC15" s="69">
        <v>7</v>
      </c>
      <c r="BD15" s="67">
        <v>1471</v>
      </c>
      <c r="BE15" s="67">
        <v>0.44800000000000001</v>
      </c>
      <c r="BF15" s="67">
        <v>0.82</v>
      </c>
      <c r="BH15" s="69">
        <v>8</v>
      </c>
      <c r="BI15" s="67">
        <v>2296</v>
      </c>
      <c r="BJ15" s="67">
        <v>0.43099999999999999</v>
      </c>
      <c r="BK15" s="67">
        <v>0.73</v>
      </c>
      <c r="BL15" s="373"/>
      <c r="BM15" s="69">
        <v>7.5</v>
      </c>
      <c r="BN15" s="67">
        <v>1948</v>
      </c>
      <c r="BO15" s="67">
        <v>0.44400000000000001</v>
      </c>
      <c r="BP15" s="67">
        <v>0.77</v>
      </c>
      <c r="BR15" s="69">
        <v>7.5</v>
      </c>
      <c r="BS15" s="67">
        <v>2320</v>
      </c>
      <c r="BT15" s="67">
        <v>0.44700000000000001</v>
      </c>
      <c r="BU15" s="67">
        <v>0.74</v>
      </c>
      <c r="BW15" s="69">
        <v>7.5</v>
      </c>
      <c r="BX15" s="67">
        <v>2385</v>
      </c>
      <c r="BY15" s="67">
        <v>0.45900000000000002</v>
      </c>
      <c r="BZ15" s="67">
        <v>0.76</v>
      </c>
      <c r="CB15" s="69">
        <v>7.5</v>
      </c>
      <c r="CC15" s="67">
        <v>2432</v>
      </c>
      <c r="CD15" s="67">
        <v>0.46800000000000003</v>
      </c>
      <c r="CE15" s="67">
        <v>0.79</v>
      </c>
      <c r="CG15" s="69">
        <v>7.5</v>
      </c>
      <c r="CH15" s="67">
        <v>2425</v>
      </c>
      <c r="CI15" s="67">
        <v>0.46700000000000003</v>
      </c>
      <c r="CJ15" s="67">
        <v>0.74</v>
      </c>
      <c r="CL15" s="69">
        <v>7</v>
      </c>
      <c r="CM15" s="67">
        <v>2463</v>
      </c>
      <c r="CN15" s="67">
        <v>0.48699999999999999</v>
      </c>
      <c r="CO15" s="67">
        <v>0.80800000000000005</v>
      </c>
    </row>
    <row r="16" spans="2:93" x14ac:dyDescent="0.3">
      <c r="B16" s="69">
        <v>12</v>
      </c>
      <c r="C16" s="67">
        <v>3034</v>
      </c>
      <c r="D16" s="67">
        <v>0.35799999999999998</v>
      </c>
      <c r="E16" s="67">
        <v>0.497</v>
      </c>
      <c r="G16" s="69">
        <v>12</v>
      </c>
      <c r="H16" s="67">
        <v>3200</v>
      </c>
      <c r="I16" s="67">
        <v>0.377</v>
      </c>
      <c r="J16" s="67">
        <v>0.77</v>
      </c>
      <c r="L16" s="69">
        <v>12</v>
      </c>
      <c r="M16" s="67">
        <v>4180</v>
      </c>
      <c r="N16" s="67">
        <v>0.38700000000000001</v>
      </c>
      <c r="P16" s="69">
        <v>12</v>
      </c>
      <c r="Q16" s="67">
        <v>2500</v>
      </c>
      <c r="R16" s="67">
        <v>0.22500000000000001</v>
      </c>
      <c r="S16" s="67">
        <v>0.28999999999999998</v>
      </c>
      <c r="U16" s="69">
        <v>12</v>
      </c>
      <c r="V16" s="67">
        <v>3000</v>
      </c>
      <c r="W16" s="67">
        <v>0.27</v>
      </c>
      <c r="X16" s="67">
        <v>0.37</v>
      </c>
      <c r="Z16" s="69">
        <v>12</v>
      </c>
      <c r="AA16" s="67">
        <v>3110</v>
      </c>
      <c r="AB16" s="67">
        <v>0.27900000000000003</v>
      </c>
      <c r="AC16" s="67">
        <v>0.46</v>
      </c>
      <c r="AE16" s="69">
        <v>12</v>
      </c>
      <c r="AF16" s="67">
        <v>4000</v>
      </c>
      <c r="AG16" s="67">
        <v>0.29799999999999999</v>
      </c>
      <c r="AH16" s="67">
        <v>0.46</v>
      </c>
      <c r="AJ16" s="69">
        <v>12</v>
      </c>
      <c r="AK16" s="67">
        <v>5750</v>
      </c>
      <c r="AL16" s="67">
        <v>0.42899999999999999</v>
      </c>
      <c r="AN16" s="69">
        <v>8.5</v>
      </c>
      <c r="AO16" s="67">
        <v>2302</v>
      </c>
      <c r="AP16" s="67">
        <v>0.41899999999999998</v>
      </c>
      <c r="AQ16" s="67">
        <v>0.72</v>
      </c>
      <c r="AS16" s="69">
        <v>7.5</v>
      </c>
      <c r="AT16" s="67">
        <v>1723</v>
      </c>
      <c r="AU16" s="67">
        <v>0.44600000000000001</v>
      </c>
      <c r="AV16" s="67">
        <v>0.77</v>
      </c>
      <c r="AX16" s="69">
        <v>7.5</v>
      </c>
      <c r="AY16" s="67">
        <v>1704</v>
      </c>
      <c r="AZ16" s="67">
        <v>0.441</v>
      </c>
      <c r="BA16" s="67">
        <v>0.8</v>
      </c>
      <c r="BC16" s="69">
        <v>7.5</v>
      </c>
      <c r="BD16" s="67">
        <v>1799</v>
      </c>
      <c r="BE16" s="67">
        <v>0.44600000000000001</v>
      </c>
      <c r="BF16" s="67">
        <v>0.8</v>
      </c>
      <c r="BH16" s="69">
        <v>8.5</v>
      </c>
      <c r="BI16" s="67">
        <v>2676</v>
      </c>
      <c r="BJ16" s="67">
        <v>0.41899999999999998</v>
      </c>
      <c r="BK16" s="67">
        <v>0.69</v>
      </c>
      <c r="BL16" s="373"/>
      <c r="BM16" s="69">
        <v>8</v>
      </c>
      <c r="BN16" s="67">
        <v>2332</v>
      </c>
      <c r="BO16" s="67">
        <v>0.438</v>
      </c>
      <c r="BP16" s="67">
        <v>0.75</v>
      </c>
      <c r="BR16" s="69">
        <v>8</v>
      </c>
      <c r="BS16" s="67">
        <v>2715</v>
      </c>
      <c r="BT16" s="67">
        <v>0.43099999999999999</v>
      </c>
      <c r="BU16" s="67">
        <v>0.69</v>
      </c>
      <c r="BW16" s="69">
        <v>8</v>
      </c>
      <c r="BX16" s="67">
        <v>2813</v>
      </c>
      <c r="BY16" s="67">
        <v>0.44600000000000001</v>
      </c>
      <c r="BZ16" s="67">
        <v>0.72</v>
      </c>
      <c r="CB16" s="69">
        <v>8</v>
      </c>
      <c r="CC16" s="67">
        <v>2888</v>
      </c>
      <c r="CD16" s="67">
        <v>0.45800000000000002</v>
      </c>
      <c r="CE16" s="67">
        <v>0.75</v>
      </c>
      <c r="CG16" s="69">
        <v>8</v>
      </c>
      <c r="CH16" s="67">
        <v>2864</v>
      </c>
      <c r="CI16" s="67">
        <v>0.45400000000000001</v>
      </c>
      <c r="CJ16" s="67">
        <v>0.71</v>
      </c>
      <c r="CL16" s="69">
        <v>7.5</v>
      </c>
      <c r="CM16" s="67">
        <v>2990</v>
      </c>
      <c r="CN16" s="67">
        <v>0.48099999999999998</v>
      </c>
      <c r="CO16" s="67">
        <v>0.79700000000000004</v>
      </c>
    </row>
    <row r="17" spans="2:93" x14ac:dyDescent="0.3">
      <c r="B17" s="69">
        <v>13</v>
      </c>
      <c r="C17" s="67">
        <v>3050</v>
      </c>
      <c r="D17" s="67">
        <v>0.28299999999999997</v>
      </c>
      <c r="E17" s="67">
        <v>0.371</v>
      </c>
      <c r="G17" s="69">
        <v>13</v>
      </c>
      <c r="H17" s="67">
        <v>3400</v>
      </c>
      <c r="I17" s="67">
        <v>0.315</v>
      </c>
      <c r="J17" s="67">
        <v>0.49</v>
      </c>
      <c r="L17" s="69">
        <v>13</v>
      </c>
      <c r="M17" s="67">
        <v>4450</v>
      </c>
      <c r="N17" s="67">
        <v>0.32400000000000001</v>
      </c>
      <c r="P17" s="69">
        <v>13</v>
      </c>
      <c r="Q17" s="67">
        <v>2500</v>
      </c>
      <c r="R17" s="67">
        <v>0.17699999999999999</v>
      </c>
      <c r="S17" s="67">
        <v>0.23</v>
      </c>
      <c r="U17" s="69">
        <v>13</v>
      </c>
      <c r="V17" s="67">
        <v>3000</v>
      </c>
      <c r="W17" s="67">
        <v>0.21199999999999999</v>
      </c>
      <c r="X17" s="67">
        <v>0.28000000000000003</v>
      </c>
      <c r="Z17" s="69">
        <v>13</v>
      </c>
      <c r="AA17" s="67">
        <v>3180</v>
      </c>
      <c r="AB17" s="67">
        <v>0.22500000000000001</v>
      </c>
      <c r="AC17" s="67">
        <v>0.35</v>
      </c>
      <c r="AE17" s="69">
        <v>13</v>
      </c>
      <c r="AF17" s="67">
        <v>4150</v>
      </c>
      <c r="AG17" s="67">
        <v>0.24299999999999999</v>
      </c>
      <c r="AH17" s="67">
        <v>0.35</v>
      </c>
      <c r="AJ17" s="69">
        <v>13</v>
      </c>
      <c r="AK17" s="67">
        <v>6500</v>
      </c>
      <c r="AL17" s="67">
        <v>0.38100000000000001</v>
      </c>
      <c r="AN17" s="69">
        <v>9</v>
      </c>
      <c r="AO17" s="67">
        <v>2673</v>
      </c>
      <c r="AP17" s="67">
        <v>0.41</v>
      </c>
      <c r="AQ17" s="67">
        <v>0.69</v>
      </c>
      <c r="AS17" s="69">
        <v>8</v>
      </c>
      <c r="AT17" s="67">
        <v>2029</v>
      </c>
      <c r="AU17" s="67">
        <v>0.433</v>
      </c>
      <c r="AV17" s="67">
        <v>0.74</v>
      </c>
      <c r="AX17" s="69">
        <v>8</v>
      </c>
      <c r="AY17" s="67">
        <v>2031</v>
      </c>
      <c r="AZ17" s="67">
        <v>0.433</v>
      </c>
      <c r="BA17" s="67">
        <v>0.76</v>
      </c>
      <c r="BC17" s="69">
        <v>8</v>
      </c>
      <c r="BD17" s="67">
        <v>2151</v>
      </c>
      <c r="BE17" s="67">
        <v>0.439</v>
      </c>
      <c r="BF17" s="67">
        <v>0.77</v>
      </c>
      <c r="BH17" s="69">
        <v>9</v>
      </c>
      <c r="BI17" s="67">
        <v>3046</v>
      </c>
      <c r="BJ17" s="67">
        <v>0.40200000000000002</v>
      </c>
      <c r="BK17" s="67">
        <v>0.65</v>
      </c>
      <c r="BL17" s="373"/>
      <c r="BM17" s="69">
        <v>8.5</v>
      </c>
      <c r="BN17" s="67">
        <v>2735</v>
      </c>
      <c r="BO17" s="67">
        <v>0.42799999999999999</v>
      </c>
      <c r="BP17" s="67">
        <v>0.71</v>
      </c>
      <c r="BR17" s="69">
        <v>8.5</v>
      </c>
      <c r="BS17" s="67">
        <v>3097</v>
      </c>
      <c r="BT17" s="67">
        <v>0.40899999999999997</v>
      </c>
      <c r="BU17" s="67">
        <v>0.64</v>
      </c>
      <c r="BW17" s="69">
        <v>8.5</v>
      </c>
      <c r="BX17" s="67">
        <v>3232</v>
      </c>
      <c r="BY17" s="67">
        <v>0.42699999999999999</v>
      </c>
      <c r="BZ17" s="67">
        <v>0.67</v>
      </c>
      <c r="CB17" s="69">
        <v>8.5</v>
      </c>
      <c r="CC17" s="67">
        <v>3343</v>
      </c>
      <c r="CD17" s="67">
        <v>0.442</v>
      </c>
      <c r="CE17" s="67">
        <v>0.71</v>
      </c>
      <c r="CG17" s="69">
        <v>8.5</v>
      </c>
      <c r="CH17" s="67">
        <v>3308</v>
      </c>
      <c r="CI17" s="67">
        <v>0.437</v>
      </c>
      <c r="CJ17" s="67">
        <v>0.67</v>
      </c>
      <c r="CL17" s="69">
        <v>8</v>
      </c>
      <c r="CM17" s="67">
        <v>3543</v>
      </c>
      <c r="CN17" s="67">
        <v>0.47</v>
      </c>
      <c r="CO17" s="67">
        <v>0.77400000000000002</v>
      </c>
    </row>
    <row r="18" spans="2:93" x14ac:dyDescent="0.3">
      <c r="B18" s="69">
        <v>14</v>
      </c>
      <c r="C18" s="67">
        <v>3050</v>
      </c>
      <c r="D18" s="67">
        <v>0.22700000000000001</v>
      </c>
      <c r="E18" s="67">
        <v>0.28899999999999998</v>
      </c>
      <c r="G18" s="69">
        <v>14</v>
      </c>
      <c r="H18" s="67">
        <v>3465</v>
      </c>
      <c r="I18" s="67">
        <v>0.25700000000000001</v>
      </c>
      <c r="J18" s="67">
        <v>0.38</v>
      </c>
      <c r="L18" s="69">
        <v>14</v>
      </c>
      <c r="M18" s="67">
        <v>4500</v>
      </c>
      <c r="N18" s="67">
        <v>0.26200000000000001</v>
      </c>
      <c r="P18" s="69">
        <v>14</v>
      </c>
      <c r="Q18" s="67">
        <v>2500</v>
      </c>
      <c r="R18" s="67">
        <v>0.14099999999999999</v>
      </c>
      <c r="S18" s="67">
        <v>0.18</v>
      </c>
      <c r="U18" s="69">
        <v>14</v>
      </c>
      <c r="V18" s="67">
        <v>3000</v>
      </c>
      <c r="W18" s="67">
        <v>0.17</v>
      </c>
      <c r="X18" s="67">
        <v>0.22</v>
      </c>
      <c r="Z18" s="69">
        <v>14</v>
      </c>
      <c r="AA18" s="67">
        <v>3200</v>
      </c>
      <c r="AB18" s="67">
        <v>0.18099999999999999</v>
      </c>
      <c r="AC18" s="67">
        <v>0.27</v>
      </c>
      <c r="AE18" s="69">
        <v>14</v>
      </c>
      <c r="AF18" s="67">
        <v>4200</v>
      </c>
      <c r="AG18" s="67">
        <v>0.19700000000000001</v>
      </c>
      <c r="AH18" s="67">
        <v>0.27</v>
      </c>
      <c r="AJ18" s="69">
        <v>14</v>
      </c>
      <c r="AK18" s="67">
        <v>7000</v>
      </c>
      <c r="AL18" s="67">
        <v>0.32900000000000001</v>
      </c>
      <c r="AN18" s="69">
        <v>9.5</v>
      </c>
      <c r="AO18" s="67">
        <v>3042</v>
      </c>
      <c r="AP18" s="67">
        <v>0.39700000000000002</v>
      </c>
      <c r="AQ18" s="67">
        <v>0.65</v>
      </c>
      <c r="AS18" s="69">
        <v>8.5</v>
      </c>
      <c r="AT18" s="67">
        <v>2332</v>
      </c>
      <c r="AU18" s="67">
        <v>0.41399999999999998</v>
      </c>
      <c r="AV18" s="67">
        <v>0.71</v>
      </c>
      <c r="AX18" s="69">
        <v>8.5</v>
      </c>
      <c r="AY18" s="67">
        <v>2360</v>
      </c>
      <c r="AZ18" s="67">
        <v>0.41899999999999998</v>
      </c>
      <c r="BA18" s="67">
        <v>0.73</v>
      </c>
      <c r="BC18" s="69">
        <v>8.5</v>
      </c>
      <c r="BD18" s="67">
        <v>2514</v>
      </c>
      <c r="BE18" s="67">
        <v>0.42799999999999999</v>
      </c>
      <c r="BF18" s="67">
        <v>0.74</v>
      </c>
      <c r="BH18" s="69">
        <v>9.5</v>
      </c>
      <c r="BI18" s="67">
        <v>3386</v>
      </c>
      <c r="BJ18" s="67">
        <v>0.38</v>
      </c>
      <c r="BK18" s="67">
        <v>0.59</v>
      </c>
      <c r="BL18" s="373"/>
      <c r="BM18" s="69">
        <v>9</v>
      </c>
      <c r="BN18" s="67">
        <v>3144</v>
      </c>
      <c r="BO18" s="67">
        <v>0.41499999999999998</v>
      </c>
      <c r="BP18" s="67">
        <v>0.67</v>
      </c>
      <c r="BR18" s="69">
        <v>9</v>
      </c>
      <c r="BS18" s="67">
        <v>3450</v>
      </c>
      <c r="BT18" s="67">
        <v>0.38400000000000001</v>
      </c>
      <c r="BU18" s="67">
        <v>0.59</v>
      </c>
      <c r="BW18" s="69">
        <v>9</v>
      </c>
      <c r="BX18" s="67">
        <v>3616</v>
      </c>
      <c r="BY18" s="67">
        <v>0.40300000000000002</v>
      </c>
      <c r="BZ18" s="67">
        <v>0.62</v>
      </c>
      <c r="CB18" s="69">
        <v>9</v>
      </c>
      <c r="CC18" s="67">
        <v>3779</v>
      </c>
      <c r="CD18" s="67">
        <v>0.42099999999999999</v>
      </c>
      <c r="CE18" s="67">
        <v>0.65</v>
      </c>
      <c r="CG18" s="69">
        <v>9</v>
      </c>
      <c r="CH18" s="67">
        <v>3742</v>
      </c>
      <c r="CI18" s="67">
        <v>0.41699999999999998</v>
      </c>
      <c r="CJ18" s="67">
        <v>0.63</v>
      </c>
      <c r="CL18" s="69">
        <v>8.5</v>
      </c>
      <c r="CM18" s="67">
        <v>4091</v>
      </c>
      <c r="CN18" s="67">
        <v>0.45200000000000001</v>
      </c>
      <c r="CO18" s="67">
        <v>0.73699999999999999</v>
      </c>
    </row>
    <row r="19" spans="2:93" x14ac:dyDescent="0.3">
      <c r="B19" s="69">
        <v>15</v>
      </c>
      <c r="C19" s="67">
        <v>3050</v>
      </c>
      <c r="D19" s="67">
        <v>0.184</v>
      </c>
      <c r="E19" s="67">
        <v>0.23100000000000001</v>
      </c>
      <c r="G19" s="69">
        <v>15</v>
      </c>
      <c r="H19" s="67">
        <v>3500</v>
      </c>
      <c r="I19" s="67">
        <v>0.21099999999999999</v>
      </c>
      <c r="J19" s="67">
        <v>0.3</v>
      </c>
      <c r="L19" s="69">
        <v>15</v>
      </c>
      <c r="M19" s="67">
        <v>4500</v>
      </c>
      <c r="N19" s="67">
        <v>0.21299999999999999</v>
      </c>
      <c r="P19" s="69">
        <v>15</v>
      </c>
      <c r="Q19" s="67">
        <v>2500</v>
      </c>
      <c r="R19" s="67">
        <v>0.115</v>
      </c>
      <c r="S19" s="67">
        <v>0.15</v>
      </c>
      <c r="U19" s="69">
        <v>15</v>
      </c>
      <c r="V19" s="67">
        <v>3000</v>
      </c>
      <c r="W19" s="67">
        <v>0.13800000000000001</v>
      </c>
      <c r="X19" s="67">
        <v>0.18</v>
      </c>
      <c r="Z19" s="69">
        <v>15</v>
      </c>
      <c r="AA19" s="67">
        <v>3200</v>
      </c>
      <c r="AB19" s="67">
        <v>0.14699999999999999</v>
      </c>
      <c r="AC19" s="67">
        <v>0.22</v>
      </c>
      <c r="AE19" s="69">
        <v>15</v>
      </c>
      <c r="AF19" s="67">
        <v>4200</v>
      </c>
      <c r="AG19" s="67">
        <v>0.16</v>
      </c>
      <c r="AH19" s="67">
        <v>0.22</v>
      </c>
      <c r="AJ19" s="69">
        <v>15</v>
      </c>
      <c r="AK19" s="67">
        <v>7350</v>
      </c>
      <c r="AL19" s="67">
        <v>0.28100000000000003</v>
      </c>
      <c r="AN19" s="69">
        <v>10</v>
      </c>
      <c r="AO19" s="67">
        <v>3394</v>
      </c>
      <c r="AP19" s="67">
        <v>0.38</v>
      </c>
      <c r="AQ19" s="67">
        <v>0.61</v>
      </c>
      <c r="AS19" s="69">
        <v>9</v>
      </c>
      <c r="AT19" s="67">
        <v>2616</v>
      </c>
      <c r="AU19" s="67">
        <v>0.39200000000000002</v>
      </c>
      <c r="AV19" s="67">
        <v>0.67</v>
      </c>
      <c r="AX19" s="69">
        <v>9</v>
      </c>
      <c r="AY19" s="67">
        <v>2669</v>
      </c>
      <c r="AZ19" s="67">
        <v>0.4</v>
      </c>
      <c r="BA19" s="67">
        <v>0.69</v>
      </c>
      <c r="BC19" s="69">
        <v>9</v>
      </c>
      <c r="BD19" s="67">
        <v>2867</v>
      </c>
      <c r="BE19" s="67">
        <v>0.41099999999999998</v>
      </c>
      <c r="BF19" s="67">
        <v>0.69</v>
      </c>
      <c r="BH19" s="69">
        <v>10</v>
      </c>
      <c r="BI19" s="67">
        <v>3679</v>
      </c>
      <c r="BJ19" s="67">
        <v>0.35399999999999998</v>
      </c>
      <c r="BK19" s="67">
        <v>0.54</v>
      </c>
      <c r="BL19" s="373"/>
      <c r="BM19" s="69">
        <v>9.5</v>
      </c>
      <c r="BN19" s="67">
        <v>3543</v>
      </c>
      <c r="BO19" s="67">
        <v>0.39800000000000002</v>
      </c>
      <c r="BP19" s="67">
        <v>0.63</v>
      </c>
      <c r="BR19" s="69">
        <v>9.5</v>
      </c>
      <c r="BS19" s="67">
        <v>3763</v>
      </c>
      <c r="BT19" s="67">
        <v>0.35599999999999998</v>
      </c>
      <c r="BU19" s="67">
        <v>0.53</v>
      </c>
      <c r="BW19" s="69">
        <v>9.5</v>
      </c>
      <c r="BX19" s="67">
        <v>3940</v>
      </c>
      <c r="BY19" s="67">
        <v>0.373</v>
      </c>
      <c r="BZ19" s="67">
        <v>0.56000000000000005</v>
      </c>
      <c r="CB19" s="69">
        <v>9.5</v>
      </c>
      <c r="CC19" s="67">
        <v>4181</v>
      </c>
      <c r="CD19" s="67">
        <v>0.39600000000000002</v>
      </c>
      <c r="CE19" s="67">
        <v>0.6</v>
      </c>
      <c r="CG19" s="69">
        <v>9.5</v>
      </c>
      <c r="CH19" s="67">
        <v>4150</v>
      </c>
      <c r="CI19" s="67">
        <v>0.39300000000000002</v>
      </c>
      <c r="CJ19" s="67">
        <v>0.57999999999999996</v>
      </c>
      <c r="CL19" s="69">
        <v>9</v>
      </c>
      <c r="CM19" s="67">
        <v>4597</v>
      </c>
      <c r="CN19" s="67">
        <v>0.42799999999999999</v>
      </c>
      <c r="CO19" s="67">
        <v>0.68700000000000006</v>
      </c>
    </row>
    <row r="20" spans="2:93" x14ac:dyDescent="0.3">
      <c r="B20" s="69">
        <v>16</v>
      </c>
      <c r="C20" s="67">
        <v>3050</v>
      </c>
      <c r="D20" s="67">
        <v>0.152</v>
      </c>
      <c r="E20" s="67">
        <v>0.189</v>
      </c>
      <c r="G20" s="69">
        <v>16</v>
      </c>
      <c r="H20" s="67">
        <v>3500</v>
      </c>
      <c r="I20" s="67">
        <v>0.17399999999999999</v>
      </c>
      <c r="J20" s="67">
        <v>0.24</v>
      </c>
      <c r="L20" s="69">
        <v>16</v>
      </c>
      <c r="M20" s="67">
        <v>4500</v>
      </c>
      <c r="N20" s="67">
        <v>0.17599999999999999</v>
      </c>
      <c r="P20" s="69">
        <v>16</v>
      </c>
      <c r="Q20" s="67">
        <v>2500</v>
      </c>
      <c r="R20" s="67">
        <v>9.5000000000000001E-2</v>
      </c>
      <c r="S20" s="67">
        <v>0.12</v>
      </c>
      <c r="U20" s="69">
        <v>16</v>
      </c>
      <c r="V20" s="67">
        <v>3000</v>
      </c>
      <c r="W20" s="67">
        <v>0.114</v>
      </c>
      <c r="X20" s="67">
        <v>0.15</v>
      </c>
      <c r="Z20" s="69">
        <v>16</v>
      </c>
      <c r="AA20" s="67">
        <v>3200</v>
      </c>
      <c r="AB20" s="67">
        <v>0.121</v>
      </c>
      <c r="AC20" s="67">
        <v>0.18</v>
      </c>
      <c r="AE20" s="69">
        <v>16</v>
      </c>
      <c r="AF20" s="67">
        <v>4200</v>
      </c>
      <c r="AG20" s="67">
        <v>0.13200000000000001</v>
      </c>
      <c r="AH20" s="67">
        <v>0.18</v>
      </c>
      <c r="AJ20" s="69">
        <v>16</v>
      </c>
      <c r="AK20" s="67">
        <v>7500</v>
      </c>
      <c r="AL20" s="67">
        <v>0.23599999999999999</v>
      </c>
      <c r="AN20" s="69">
        <v>10.5</v>
      </c>
      <c r="AO20" s="67">
        <v>3713</v>
      </c>
      <c r="AP20" s="67">
        <v>0.35899999999999999</v>
      </c>
      <c r="AQ20" s="67">
        <v>0.56999999999999995</v>
      </c>
      <c r="AS20" s="69">
        <v>9.5</v>
      </c>
      <c r="AT20" s="67">
        <v>2865</v>
      </c>
      <c r="AU20" s="67">
        <v>0.36499999999999999</v>
      </c>
      <c r="AV20" s="67">
        <v>0.61</v>
      </c>
      <c r="AX20" s="69">
        <v>9.5</v>
      </c>
      <c r="AY20" s="67">
        <v>2939</v>
      </c>
      <c r="AZ20" s="67">
        <v>0.374</v>
      </c>
      <c r="BA20" s="67">
        <v>0.63</v>
      </c>
      <c r="BC20" s="69">
        <v>9.5</v>
      </c>
      <c r="BD20" s="67">
        <v>3194</v>
      </c>
      <c r="BE20" s="67">
        <v>0.39</v>
      </c>
      <c r="BF20" s="67">
        <v>0.63</v>
      </c>
      <c r="BH20" s="69">
        <v>10.5</v>
      </c>
      <c r="BI20" s="67">
        <v>3913</v>
      </c>
      <c r="BJ20" s="67">
        <v>0.32500000000000001</v>
      </c>
      <c r="BK20" s="67">
        <v>0.49</v>
      </c>
      <c r="BL20" s="373"/>
      <c r="BM20" s="69">
        <v>10</v>
      </c>
      <c r="BN20" s="67">
        <v>3912</v>
      </c>
      <c r="BO20" s="67">
        <v>0.376</v>
      </c>
      <c r="BP20" s="67">
        <v>0.57999999999999996</v>
      </c>
      <c r="BR20" s="69">
        <v>10</v>
      </c>
      <c r="BS20" s="67">
        <v>4026</v>
      </c>
      <c r="BT20" s="67">
        <v>0.32700000000000001</v>
      </c>
      <c r="BU20" s="67">
        <v>0.48</v>
      </c>
      <c r="BW20" s="69">
        <v>10</v>
      </c>
      <c r="BX20" s="67">
        <v>4188</v>
      </c>
      <c r="BY20" s="67">
        <v>0.34</v>
      </c>
      <c r="BZ20" s="67">
        <v>0.5</v>
      </c>
      <c r="CB20" s="69">
        <v>10</v>
      </c>
      <c r="CC20" s="67">
        <v>4539</v>
      </c>
      <c r="CD20" s="67">
        <v>0.36899999999999999</v>
      </c>
      <c r="CE20" s="67">
        <v>0.54</v>
      </c>
      <c r="CG20" s="69">
        <v>10</v>
      </c>
      <c r="CH20" s="67">
        <v>4517</v>
      </c>
      <c r="CI20" s="67">
        <v>0.36699999999999999</v>
      </c>
      <c r="CJ20" s="67">
        <v>0.53</v>
      </c>
      <c r="CL20" s="69">
        <v>9.5</v>
      </c>
      <c r="CM20" s="67">
        <v>5031</v>
      </c>
      <c r="CN20" s="67">
        <v>0.39800000000000002</v>
      </c>
      <c r="CO20" s="67">
        <v>0.627</v>
      </c>
    </row>
    <row r="21" spans="2:93" x14ac:dyDescent="0.3">
      <c r="B21" s="69">
        <v>17</v>
      </c>
      <c r="C21" s="67">
        <v>3050</v>
      </c>
      <c r="D21" s="67">
        <v>0.127</v>
      </c>
      <c r="E21" s="67">
        <v>0.157</v>
      </c>
      <c r="G21" s="69">
        <v>17</v>
      </c>
      <c r="H21" s="67">
        <v>3500</v>
      </c>
      <c r="I21" s="67">
        <v>0.14499999999999999</v>
      </c>
      <c r="J21" s="67">
        <v>0.2</v>
      </c>
      <c r="L21" s="69">
        <v>17</v>
      </c>
      <c r="M21" s="67">
        <v>4500</v>
      </c>
      <c r="N21" s="67">
        <v>0.14699999999999999</v>
      </c>
      <c r="P21" s="69">
        <v>17</v>
      </c>
      <c r="Q21" s="67">
        <v>2500</v>
      </c>
      <c r="R21" s="67">
        <v>7.9000000000000001E-2</v>
      </c>
      <c r="S21" s="67">
        <v>0.1</v>
      </c>
      <c r="U21" s="69">
        <v>17</v>
      </c>
      <c r="V21" s="67">
        <v>3000</v>
      </c>
      <c r="W21" s="67">
        <v>9.5000000000000001E-2</v>
      </c>
      <c r="X21" s="67">
        <v>0.12</v>
      </c>
      <c r="Z21" s="69">
        <v>17</v>
      </c>
      <c r="AA21" s="67">
        <v>3200</v>
      </c>
      <c r="AB21" s="67">
        <v>0.10100000000000001</v>
      </c>
      <c r="AC21" s="67">
        <v>0.15</v>
      </c>
      <c r="AE21" s="69">
        <v>17</v>
      </c>
      <c r="AF21" s="67">
        <v>4200</v>
      </c>
      <c r="AG21" s="67">
        <v>0.11</v>
      </c>
      <c r="AH21" s="67">
        <v>0.15</v>
      </c>
      <c r="AJ21" s="69">
        <v>17</v>
      </c>
      <c r="AK21" s="67">
        <v>7580</v>
      </c>
      <c r="AL21" s="67">
        <v>0.19900000000000001</v>
      </c>
      <c r="AN21" s="69">
        <v>11</v>
      </c>
      <c r="AO21" s="67">
        <v>3988</v>
      </c>
      <c r="AP21" s="67">
        <v>0.33500000000000002</v>
      </c>
      <c r="AQ21" s="67">
        <v>0.52</v>
      </c>
      <c r="AS21" s="69">
        <v>10</v>
      </c>
      <c r="AT21" s="67">
        <v>3069</v>
      </c>
      <c r="AU21" s="67">
        <v>0.33500000000000002</v>
      </c>
      <c r="AV21" s="67">
        <v>0.55000000000000004</v>
      </c>
      <c r="AX21" s="69">
        <v>10</v>
      </c>
      <c r="AY21" s="67">
        <v>3151</v>
      </c>
      <c r="AZ21" s="67">
        <v>0.34399999999999997</v>
      </c>
      <c r="BA21" s="67">
        <v>0.56999999999999995</v>
      </c>
      <c r="BC21" s="69">
        <v>10</v>
      </c>
      <c r="BD21" s="67">
        <v>3481</v>
      </c>
      <c r="BE21" s="67">
        <v>0.36399999999999999</v>
      </c>
      <c r="BF21" s="67">
        <v>0.57999999999999996</v>
      </c>
      <c r="BH21" s="69">
        <v>11</v>
      </c>
      <c r="BI21" s="67">
        <v>4086</v>
      </c>
      <c r="BJ21" s="67">
        <v>0.29499999999999998</v>
      </c>
      <c r="BK21" s="67">
        <v>0.43</v>
      </c>
      <c r="BL21" s="373"/>
      <c r="BM21" s="69">
        <v>10.5</v>
      </c>
      <c r="BN21" s="67">
        <v>4236</v>
      </c>
      <c r="BO21" s="67">
        <v>0.35199999999999998</v>
      </c>
      <c r="BP21" s="67">
        <v>0.53</v>
      </c>
      <c r="BR21" s="69">
        <v>10.5</v>
      </c>
      <c r="BS21" s="67">
        <v>4231</v>
      </c>
      <c r="BT21" s="67">
        <v>0.29699999999999999</v>
      </c>
      <c r="BU21" s="67">
        <v>0.43</v>
      </c>
      <c r="BW21" s="69">
        <v>10.5</v>
      </c>
      <c r="BX21" s="67">
        <v>4362</v>
      </c>
      <c r="BY21" s="67">
        <v>0.30599999999999999</v>
      </c>
      <c r="BZ21" s="67">
        <v>0.44</v>
      </c>
      <c r="CB21" s="69">
        <v>10.5</v>
      </c>
      <c r="CC21" s="67">
        <v>4843</v>
      </c>
      <c r="CD21" s="67">
        <v>0.34</v>
      </c>
      <c r="CE21" s="67">
        <v>0.49</v>
      </c>
      <c r="CG21" s="69">
        <v>10.5</v>
      </c>
      <c r="CH21" s="67">
        <v>4831</v>
      </c>
      <c r="CI21" s="67">
        <v>0.33900000000000002</v>
      </c>
      <c r="CJ21" s="67">
        <v>0.49</v>
      </c>
      <c r="CL21" s="69">
        <v>10</v>
      </c>
      <c r="CM21" s="67">
        <v>5373</v>
      </c>
      <c r="CN21" s="67">
        <v>0.36499999999999999</v>
      </c>
      <c r="CO21" s="67">
        <v>0.56299999999999994</v>
      </c>
    </row>
    <row r="22" spans="2:93" x14ac:dyDescent="0.3">
      <c r="B22" s="69">
        <v>18</v>
      </c>
      <c r="C22" s="67">
        <v>3050</v>
      </c>
      <c r="D22" s="67">
        <v>0.107</v>
      </c>
      <c r="E22" s="67">
        <v>0.13400000000000001</v>
      </c>
      <c r="G22" s="69">
        <v>18</v>
      </c>
      <c r="H22" s="67">
        <v>3500</v>
      </c>
      <c r="I22" s="67">
        <v>0.122</v>
      </c>
      <c r="J22" s="67">
        <v>0.17</v>
      </c>
      <c r="L22" s="69">
        <v>18</v>
      </c>
      <c r="M22" s="67">
        <v>4500</v>
      </c>
      <c r="N22" s="67">
        <v>0.123</v>
      </c>
      <c r="P22" s="69">
        <v>18</v>
      </c>
      <c r="Q22" s="67">
        <v>2500</v>
      </c>
      <c r="R22" s="67">
        <v>6.7000000000000004E-2</v>
      </c>
      <c r="S22" s="67">
        <v>0.09</v>
      </c>
      <c r="U22" s="69">
        <v>18</v>
      </c>
      <c r="V22" s="67">
        <v>3000</v>
      </c>
      <c r="W22" s="67">
        <v>0.08</v>
      </c>
      <c r="X22" s="67">
        <v>0.11</v>
      </c>
      <c r="Z22" s="69">
        <v>18</v>
      </c>
      <c r="AA22" s="67">
        <v>3200</v>
      </c>
      <c r="AB22" s="67">
        <v>8.5000000000000006E-2</v>
      </c>
      <c r="AC22" s="67">
        <v>0.13</v>
      </c>
      <c r="AE22" s="69">
        <v>18</v>
      </c>
      <c r="AF22" s="67">
        <v>4200</v>
      </c>
      <c r="AG22" s="67">
        <v>9.2999999999999999E-2</v>
      </c>
      <c r="AH22" s="67">
        <v>0.13</v>
      </c>
      <c r="AJ22" s="69">
        <v>18</v>
      </c>
      <c r="AK22" s="67">
        <v>7580</v>
      </c>
      <c r="AL22" s="67">
        <v>0.16800000000000001</v>
      </c>
      <c r="AN22" s="69">
        <v>11.5</v>
      </c>
      <c r="AO22" s="67">
        <v>4207</v>
      </c>
      <c r="AP22" s="67">
        <v>0.31</v>
      </c>
      <c r="AQ22" s="67">
        <v>0.47</v>
      </c>
      <c r="AS22" s="69">
        <v>10.5</v>
      </c>
      <c r="AT22" s="67">
        <v>3223</v>
      </c>
      <c r="AU22" s="67">
        <v>0.30399999999999999</v>
      </c>
      <c r="AV22" s="67">
        <v>0.51</v>
      </c>
      <c r="AX22" s="69">
        <v>10.5</v>
      </c>
      <c r="AY22" s="67">
        <v>3300</v>
      </c>
      <c r="AZ22" s="67">
        <v>0.311</v>
      </c>
      <c r="BA22" s="67">
        <v>0.52</v>
      </c>
      <c r="BC22" s="69">
        <v>10.5</v>
      </c>
      <c r="BD22" s="67">
        <v>3719</v>
      </c>
      <c r="BE22" s="67">
        <v>0.33600000000000002</v>
      </c>
      <c r="BF22" s="67">
        <v>0.53</v>
      </c>
      <c r="BH22" s="69">
        <v>11.5</v>
      </c>
      <c r="BI22" s="67">
        <v>4203</v>
      </c>
      <c r="BJ22" s="67">
        <v>0.26600000000000001</v>
      </c>
      <c r="BK22" s="67">
        <v>0.39</v>
      </c>
      <c r="BL22" s="373"/>
      <c r="BM22" s="69">
        <v>11</v>
      </c>
      <c r="BN22" s="67">
        <v>4501</v>
      </c>
      <c r="BO22" s="67">
        <v>0.32500000000000001</v>
      </c>
      <c r="BP22" s="67">
        <v>0.48</v>
      </c>
      <c r="BR22" s="69">
        <v>11</v>
      </c>
      <c r="BS22" s="67">
        <v>4379</v>
      </c>
      <c r="BT22" s="67">
        <v>0.26700000000000002</v>
      </c>
      <c r="BU22" s="67">
        <v>0.38</v>
      </c>
      <c r="BW22" s="69">
        <v>11</v>
      </c>
      <c r="BX22" s="67">
        <v>4472</v>
      </c>
      <c r="BY22" s="67">
        <v>0.27300000000000002</v>
      </c>
      <c r="BZ22" s="67">
        <v>0.39</v>
      </c>
      <c r="CB22" s="69">
        <v>11</v>
      </c>
      <c r="CC22" s="67">
        <v>5084</v>
      </c>
      <c r="CD22" s="67">
        <v>0.31</v>
      </c>
      <c r="CE22" s="67">
        <v>0.44</v>
      </c>
      <c r="CG22" s="69">
        <v>11</v>
      </c>
      <c r="CH22" s="67">
        <v>5082</v>
      </c>
      <c r="CI22" s="67">
        <v>0.31</v>
      </c>
      <c r="CJ22" s="67">
        <v>0.44</v>
      </c>
      <c r="CL22" s="69">
        <v>10.5</v>
      </c>
      <c r="CM22" s="67">
        <v>5624</v>
      </c>
      <c r="CN22" s="67">
        <v>0.33</v>
      </c>
      <c r="CO22" s="67">
        <v>0.498</v>
      </c>
    </row>
    <row r="23" spans="2:93" x14ac:dyDescent="0.3">
      <c r="B23" s="69">
        <v>19</v>
      </c>
      <c r="C23" s="67">
        <v>3050</v>
      </c>
      <c r="D23" s="67">
        <v>9.0999999999999998E-2</v>
      </c>
      <c r="E23" s="67">
        <v>0.115</v>
      </c>
      <c r="G23" s="69">
        <v>19</v>
      </c>
      <c r="H23" s="67">
        <v>3500</v>
      </c>
      <c r="I23" s="67">
        <v>0.104</v>
      </c>
      <c r="J23" s="67">
        <v>0.14000000000000001</v>
      </c>
      <c r="L23" s="69">
        <v>19</v>
      </c>
      <c r="M23" s="67">
        <v>4500</v>
      </c>
      <c r="N23" s="67">
        <v>0.105</v>
      </c>
      <c r="P23" s="69">
        <v>19</v>
      </c>
      <c r="Q23" s="67">
        <v>2500</v>
      </c>
      <c r="R23" s="67">
        <v>5.7000000000000002E-2</v>
      </c>
      <c r="S23" s="67">
        <v>0.08</v>
      </c>
      <c r="U23" s="69">
        <v>19</v>
      </c>
      <c r="V23" s="67">
        <v>3000</v>
      </c>
      <c r="W23" s="67">
        <v>6.8000000000000005E-2</v>
      </c>
      <c r="X23" s="67">
        <v>0.09</v>
      </c>
      <c r="Z23" s="69">
        <v>19</v>
      </c>
      <c r="AA23" s="67">
        <v>3200</v>
      </c>
      <c r="AB23" s="67">
        <v>7.1999999999999995E-2</v>
      </c>
      <c r="AC23" s="67">
        <v>0.11</v>
      </c>
      <c r="AE23" s="69">
        <v>19</v>
      </c>
      <c r="AF23" s="67">
        <v>4200</v>
      </c>
      <c r="AG23" s="67">
        <v>7.9000000000000001E-2</v>
      </c>
      <c r="AH23" s="67">
        <v>0.11</v>
      </c>
      <c r="AJ23" s="69">
        <v>19</v>
      </c>
      <c r="AK23" s="67">
        <v>7580</v>
      </c>
      <c r="AL23" s="67">
        <v>0.14199999999999999</v>
      </c>
      <c r="AN23" s="69">
        <v>12</v>
      </c>
      <c r="AO23" s="67">
        <v>4371</v>
      </c>
      <c r="AP23" s="67">
        <v>0.28299999999999997</v>
      </c>
      <c r="AQ23" s="67">
        <v>0.43</v>
      </c>
      <c r="AS23" s="69">
        <v>11</v>
      </c>
      <c r="AT23" s="67">
        <v>3333</v>
      </c>
      <c r="AU23" s="67">
        <v>0.27300000000000002</v>
      </c>
      <c r="AV23" s="67">
        <v>0.43</v>
      </c>
      <c r="AX23" s="69">
        <v>11</v>
      </c>
      <c r="AY23" s="67">
        <v>3395</v>
      </c>
      <c r="AZ23" s="67">
        <v>0.27800000000000002</v>
      </c>
      <c r="BA23" s="67">
        <v>0.44</v>
      </c>
      <c r="BC23" s="69">
        <v>11</v>
      </c>
      <c r="BD23" s="67">
        <v>3903</v>
      </c>
      <c r="BE23" s="67">
        <v>0.307</v>
      </c>
      <c r="BF23" s="67">
        <v>0.48</v>
      </c>
      <c r="BH23" s="69">
        <v>12</v>
      </c>
      <c r="BI23" s="67">
        <v>4276</v>
      </c>
      <c r="BJ23" s="67">
        <v>0.23799999999999999</v>
      </c>
      <c r="BK23" s="67">
        <v>0.34</v>
      </c>
      <c r="BL23" s="373"/>
      <c r="BM23" s="69">
        <v>11.5</v>
      </c>
      <c r="BN23" s="67">
        <v>4702</v>
      </c>
      <c r="BO23" s="67">
        <v>0.29699999999999999</v>
      </c>
      <c r="BP23" s="67">
        <v>0.43</v>
      </c>
      <c r="BR23" s="69">
        <v>11.5</v>
      </c>
      <c r="BS23" s="67">
        <v>4476</v>
      </c>
      <c r="BT23" s="67">
        <v>0.23899999999999999</v>
      </c>
      <c r="BU23" s="67">
        <v>0.33</v>
      </c>
      <c r="BW23" s="69">
        <v>11.5</v>
      </c>
      <c r="BX23" s="67">
        <v>4536</v>
      </c>
      <c r="BY23" s="67">
        <v>0.24199999999999999</v>
      </c>
      <c r="BZ23" s="67">
        <v>0.34</v>
      </c>
      <c r="CB23" s="69">
        <v>11.5</v>
      </c>
      <c r="CC23" s="67">
        <v>5263</v>
      </c>
      <c r="CD23" s="67">
        <v>0.28100000000000003</v>
      </c>
      <c r="CE23" s="67">
        <v>0.39</v>
      </c>
      <c r="CG23" s="69">
        <v>11.5</v>
      </c>
      <c r="CH23" s="67">
        <v>5271</v>
      </c>
      <c r="CI23" s="67">
        <v>0.28100000000000003</v>
      </c>
      <c r="CJ23" s="67">
        <v>0.39</v>
      </c>
      <c r="CL23" s="69">
        <v>11</v>
      </c>
      <c r="CM23" s="67">
        <v>5793</v>
      </c>
      <c r="CN23" s="67">
        <v>0.29499999999999998</v>
      </c>
      <c r="CO23" s="67">
        <v>0.437</v>
      </c>
    </row>
    <row r="24" spans="2:93" x14ac:dyDescent="0.3">
      <c r="B24" s="69">
        <v>20</v>
      </c>
      <c r="C24" s="67">
        <v>3050</v>
      </c>
      <c r="D24" s="67">
        <v>7.8E-2</v>
      </c>
      <c r="E24" s="67">
        <v>0.10100000000000001</v>
      </c>
      <c r="G24" s="69">
        <v>20</v>
      </c>
      <c r="H24" s="67">
        <v>3500</v>
      </c>
      <c r="I24" s="67">
        <v>8.8999999999999996E-2</v>
      </c>
      <c r="J24" s="67">
        <v>0.12</v>
      </c>
      <c r="L24" s="69">
        <v>20</v>
      </c>
      <c r="M24" s="67">
        <v>4500</v>
      </c>
      <c r="N24" s="67">
        <v>0.09</v>
      </c>
      <c r="P24" s="69">
        <v>20</v>
      </c>
      <c r="Q24" s="67">
        <v>2500</v>
      </c>
      <c r="R24" s="67">
        <v>4.9000000000000002E-2</v>
      </c>
      <c r="S24" s="67">
        <v>7.0000000000000007E-2</v>
      </c>
      <c r="U24" s="69">
        <v>20</v>
      </c>
      <c r="V24" s="67">
        <v>3000</v>
      </c>
      <c r="W24" s="67">
        <v>5.8000000000000003E-2</v>
      </c>
      <c r="X24" s="67">
        <v>0.08</v>
      </c>
      <c r="Z24" s="69">
        <v>20</v>
      </c>
      <c r="AA24" s="67">
        <v>3200</v>
      </c>
      <c r="AB24" s="67">
        <v>6.2E-2</v>
      </c>
      <c r="AC24" s="67">
        <v>0.09</v>
      </c>
      <c r="AE24" s="69">
        <v>20</v>
      </c>
      <c r="AF24" s="67">
        <v>4200</v>
      </c>
      <c r="AG24" s="67">
        <v>6.8000000000000005E-2</v>
      </c>
      <c r="AH24" s="67">
        <v>0.09</v>
      </c>
      <c r="AJ24" s="69">
        <v>20</v>
      </c>
      <c r="AK24" s="67">
        <v>7580</v>
      </c>
      <c r="AL24" s="67">
        <v>0.122</v>
      </c>
      <c r="AN24" s="69">
        <v>12.5</v>
      </c>
      <c r="AO24" s="67">
        <v>4485</v>
      </c>
      <c r="AP24" s="67">
        <v>0.25700000000000001</v>
      </c>
      <c r="AQ24" s="67">
        <v>0.38</v>
      </c>
      <c r="AS24" s="69">
        <v>11.5</v>
      </c>
      <c r="AT24" s="67">
        <v>3404</v>
      </c>
      <c r="AU24" s="67">
        <v>0.24399999999999999</v>
      </c>
      <c r="AV24" s="67">
        <v>0.36</v>
      </c>
      <c r="AX24" s="69">
        <v>11.5</v>
      </c>
      <c r="AY24" s="67">
        <v>3449</v>
      </c>
      <c r="AZ24" s="67">
        <v>0.248</v>
      </c>
      <c r="BA24" s="67">
        <v>0.37</v>
      </c>
      <c r="BC24" s="69">
        <v>11.5</v>
      </c>
      <c r="BD24" s="67">
        <v>4033</v>
      </c>
      <c r="BE24" s="67">
        <v>0.27700000000000002</v>
      </c>
      <c r="BF24" s="67">
        <v>0.41</v>
      </c>
      <c r="BH24" s="69">
        <v>12.5</v>
      </c>
      <c r="BI24" s="67">
        <v>4318</v>
      </c>
      <c r="BJ24" s="67">
        <v>0.21299999999999999</v>
      </c>
      <c r="BK24" s="67">
        <v>0.3</v>
      </c>
      <c r="BL24" s="373"/>
      <c r="BM24" s="69">
        <v>12</v>
      </c>
      <c r="BN24" s="67">
        <v>4843</v>
      </c>
      <c r="BO24" s="67">
        <v>0.27</v>
      </c>
      <c r="BP24" s="67">
        <v>0.39</v>
      </c>
      <c r="BR24" s="69">
        <v>12</v>
      </c>
      <c r="BS24" s="67">
        <v>4535</v>
      </c>
      <c r="BT24" s="67">
        <v>0.21299999999999999</v>
      </c>
      <c r="BU24" s="67">
        <v>0.3</v>
      </c>
      <c r="BW24" s="69">
        <v>12</v>
      </c>
      <c r="BX24" s="67">
        <v>4570</v>
      </c>
      <c r="BY24" s="67">
        <v>0.215</v>
      </c>
      <c r="BZ24" s="67">
        <v>0.3</v>
      </c>
      <c r="CB24" s="69">
        <v>12</v>
      </c>
      <c r="CC24" s="67">
        <v>5385</v>
      </c>
      <c r="CD24" s="67">
        <v>0.253</v>
      </c>
      <c r="CE24" s="67">
        <v>0.35</v>
      </c>
      <c r="CG24" s="69">
        <v>12</v>
      </c>
      <c r="CH24" s="67">
        <v>5404</v>
      </c>
      <c r="CI24" s="67">
        <v>0.254</v>
      </c>
      <c r="CJ24" s="67">
        <v>0.35</v>
      </c>
      <c r="CL24" s="69">
        <v>11.5</v>
      </c>
      <c r="CM24" s="67">
        <v>5900</v>
      </c>
      <c r="CN24" s="67">
        <v>0.26300000000000001</v>
      </c>
      <c r="CO24" s="67">
        <v>0.38200000000000001</v>
      </c>
    </row>
    <row r="25" spans="2:93" x14ac:dyDescent="0.3">
      <c r="B25" s="69">
        <v>21</v>
      </c>
      <c r="C25" s="67">
        <v>3050</v>
      </c>
      <c r="D25" s="67">
        <v>6.7000000000000004E-2</v>
      </c>
      <c r="E25" s="67">
        <v>8.8999999999999996E-2</v>
      </c>
      <c r="G25" s="69">
        <v>21</v>
      </c>
      <c r="H25" s="67">
        <v>3500</v>
      </c>
      <c r="I25" s="67">
        <v>7.6999999999999999E-2</v>
      </c>
      <c r="J25" s="67">
        <v>0.11</v>
      </c>
      <c r="L25" s="69">
        <v>21</v>
      </c>
      <c r="M25" s="67">
        <v>4500</v>
      </c>
      <c r="N25" s="67">
        <v>7.8E-2</v>
      </c>
      <c r="P25" s="69">
        <v>21</v>
      </c>
      <c r="Q25" s="67">
        <v>2500</v>
      </c>
      <c r="R25" s="67">
        <v>4.2000000000000003E-2</v>
      </c>
      <c r="S25" s="67">
        <v>0.06</v>
      </c>
      <c r="U25" s="69">
        <v>21</v>
      </c>
      <c r="V25" s="67">
        <v>3000</v>
      </c>
      <c r="W25" s="67">
        <v>0.05</v>
      </c>
      <c r="X25" s="67">
        <v>7.0000000000000007E-2</v>
      </c>
      <c r="Z25" s="69">
        <v>21</v>
      </c>
      <c r="AA25" s="67">
        <v>3200</v>
      </c>
      <c r="AB25" s="67">
        <v>5.3999999999999999E-2</v>
      </c>
      <c r="AC25" s="67">
        <v>0.08</v>
      </c>
      <c r="AE25" s="69">
        <v>21</v>
      </c>
      <c r="AF25" s="67">
        <v>4200</v>
      </c>
      <c r="AG25" s="67">
        <v>5.8000000000000003E-2</v>
      </c>
      <c r="AH25" s="67">
        <v>0.08</v>
      </c>
      <c r="AJ25" s="69">
        <v>21</v>
      </c>
      <c r="AK25" s="67">
        <v>7580</v>
      </c>
      <c r="AL25" s="67">
        <v>0.105</v>
      </c>
      <c r="AN25" s="69">
        <v>13</v>
      </c>
      <c r="AO25" s="67">
        <v>4557</v>
      </c>
      <c r="AP25" s="67">
        <v>0.23200000000000001</v>
      </c>
      <c r="AQ25" s="67">
        <v>0.34</v>
      </c>
      <c r="AS25" s="69">
        <v>12</v>
      </c>
      <c r="AT25" s="67">
        <v>3449</v>
      </c>
      <c r="AU25" s="67">
        <v>0.218</v>
      </c>
      <c r="AV25" s="67">
        <v>0.32</v>
      </c>
      <c r="AX25" s="69">
        <v>12</v>
      </c>
      <c r="AY25" s="67">
        <v>3477</v>
      </c>
      <c r="AZ25" s="67">
        <v>0.22</v>
      </c>
      <c r="BA25" s="67">
        <v>0.32</v>
      </c>
      <c r="BC25" s="69">
        <v>12</v>
      </c>
      <c r="BD25" s="67">
        <v>4119</v>
      </c>
      <c r="BE25" s="67">
        <v>0.249</v>
      </c>
      <c r="BF25" s="67">
        <v>0.36</v>
      </c>
      <c r="BH25" s="69">
        <v>13</v>
      </c>
      <c r="BI25" s="67">
        <v>4340</v>
      </c>
      <c r="BJ25" s="67">
        <v>0.19</v>
      </c>
      <c r="BK25" s="67">
        <v>0.27</v>
      </c>
      <c r="BL25" s="373"/>
      <c r="BM25" s="69">
        <v>12.5</v>
      </c>
      <c r="BN25" s="67">
        <v>4934</v>
      </c>
      <c r="BO25" s="67">
        <v>0.24299999999999999</v>
      </c>
      <c r="BP25" s="67">
        <v>0.34</v>
      </c>
      <c r="BR25" s="69">
        <v>12.5</v>
      </c>
      <c r="BS25" s="67">
        <v>4568</v>
      </c>
      <c r="BT25" s="67">
        <v>0.19</v>
      </c>
      <c r="BU25" s="67">
        <v>0.26</v>
      </c>
      <c r="BW25" s="69">
        <v>12.5</v>
      </c>
      <c r="BX25" s="67">
        <v>4587</v>
      </c>
      <c r="BY25" s="67">
        <v>0.191</v>
      </c>
      <c r="BZ25" s="67">
        <v>0.26</v>
      </c>
      <c r="CB25" s="69">
        <v>12.5</v>
      </c>
      <c r="CC25" s="67">
        <v>5462</v>
      </c>
      <c r="CD25" s="67">
        <v>0.22700000000000001</v>
      </c>
      <c r="CE25" s="67">
        <v>0.31</v>
      </c>
      <c r="CG25" s="69">
        <v>12.5</v>
      </c>
      <c r="CH25" s="67">
        <v>5492</v>
      </c>
      <c r="CI25" s="67">
        <v>0.22800000000000001</v>
      </c>
      <c r="CJ25" s="67">
        <v>0.31</v>
      </c>
      <c r="CL25" s="69">
        <v>12</v>
      </c>
      <c r="CM25" s="67">
        <v>5964</v>
      </c>
      <c r="CN25" s="67">
        <v>0.23400000000000001</v>
      </c>
      <c r="CO25" s="67">
        <v>0.33400000000000002</v>
      </c>
    </row>
    <row r="26" spans="2:93" x14ac:dyDescent="0.3">
      <c r="B26" s="69">
        <v>22</v>
      </c>
      <c r="C26" s="67">
        <v>3050</v>
      </c>
      <c r="D26" s="67">
        <v>5.8000000000000003E-2</v>
      </c>
      <c r="E26" s="67">
        <v>7.9000000000000001E-2</v>
      </c>
      <c r="G26" s="69">
        <v>22</v>
      </c>
      <c r="H26" s="67">
        <v>3500</v>
      </c>
      <c r="I26" s="67">
        <v>6.7000000000000004E-2</v>
      </c>
      <c r="J26" s="67">
        <v>0.1</v>
      </c>
      <c r="L26" s="69">
        <v>22</v>
      </c>
      <c r="M26" s="67">
        <v>4500</v>
      </c>
      <c r="N26" s="67">
        <v>6.8000000000000005E-2</v>
      </c>
      <c r="P26" s="69">
        <v>22</v>
      </c>
      <c r="Q26" s="67">
        <v>2500</v>
      </c>
      <c r="R26" s="67">
        <v>3.5999999999999997E-2</v>
      </c>
      <c r="S26" s="67">
        <v>0.06</v>
      </c>
      <c r="U26" s="69">
        <v>22</v>
      </c>
      <c r="V26" s="67">
        <v>3000</v>
      </c>
      <c r="W26" s="67">
        <v>4.3999999999999997E-2</v>
      </c>
      <c r="X26" s="67">
        <v>0.06</v>
      </c>
      <c r="Z26" s="69">
        <v>22</v>
      </c>
      <c r="AA26" s="67">
        <v>3200</v>
      </c>
      <c r="AB26" s="67">
        <v>4.7E-2</v>
      </c>
      <c r="AC26" s="67">
        <v>7.0000000000000007E-2</v>
      </c>
      <c r="AE26" s="69">
        <v>22</v>
      </c>
      <c r="AF26" s="67">
        <v>4200</v>
      </c>
      <c r="AG26" s="67">
        <v>5.0999999999999997E-2</v>
      </c>
      <c r="AH26" s="67">
        <v>7.0000000000000007E-2</v>
      </c>
      <c r="AJ26" s="69">
        <v>22</v>
      </c>
      <c r="AK26" s="67">
        <v>7580</v>
      </c>
      <c r="AL26" s="67">
        <v>9.1999999999999998E-2</v>
      </c>
      <c r="AN26" s="69">
        <v>13.5</v>
      </c>
      <c r="AO26" s="67">
        <v>4601</v>
      </c>
      <c r="AP26" s="67">
        <v>0.20899999999999999</v>
      </c>
      <c r="AQ26" s="67">
        <v>0.3</v>
      </c>
      <c r="AS26" s="69">
        <v>12.5</v>
      </c>
      <c r="AT26" s="67">
        <v>3474</v>
      </c>
      <c r="AU26" s="67">
        <v>0.19400000000000001</v>
      </c>
      <c r="AV26" s="67">
        <v>0.28000000000000003</v>
      </c>
      <c r="AX26" s="69">
        <v>12.5</v>
      </c>
      <c r="AY26" s="67">
        <v>3490</v>
      </c>
      <c r="AZ26" s="67">
        <v>0.19500000000000001</v>
      </c>
      <c r="BA26" s="67">
        <v>0.28000000000000003</v>
      </c>
      <c r="BC26" s="69">
        <v>12.5</v>
      </c>
      <c r="BD26" s="67">
        <v>4171</v>
      </c>
      <c r="BE26" s="67">
        <v>0.223</v>
      </c>
      <c r="BF26" s="67">
        <v>0.31</v>
      </c>
      <c r="BH26" s="69">
        <v>13.5</v>
      </c>
      <c r="BI26" s="67">
        <v>4351</v>
      </c>
      <c r="BJ26" s="67">
        <v>0.17</v>
      </c>
      <c r="BK26" s="67">
        <v>0.24</v>
      </c>
      <c r="BL26" s="373"/>
      <c r="BM26" s="69">
        <v>13</v>
      </c>
      <c r="BN26" s="67">
        <v>4989</v>
      </c>
      <c r="BO26" s="67">
        <v>0.218</v>
      </c>
      <c r="BP26" s="67">
        <v>0.31</v>
      </c>
      <c r="BR26" s="69">
        <v>13</v>
      </c>
      <c r="BS26" s="67">
        <v>4585</v>
      </c>
      <c r="BT26" s="67">
        <v>0.16900000000000001</v>
      </c>
      <c r="BU26" s="67">
        <v>0.23</v>
      </c>
      <c r="BW26" s="69">
        <v>13</v>
      </c>
      <c r="BX26" s="67">
        <v>4595</v>
      </c>
      <c r="BY26" s="67">
        <v>0.17</v>
      </c>
      <c r="BZ26" s="67">
        <v>0.23</v>
      </c>
      <c r="CB26" s="69">
        <v>13</v>
      </c>
      <c r="CC26" s="67">
        <v>5500</v>
      </c>
      <c r="CD26" s="67">
        <v>0.20300000000000001</v>
      </c>
      <c r="CE26" s="67">
        <v>0.28000000000000003</v>
      </c>
      <c r="CG26" s="69">
        <v>13</v>
      </c>
      <c r="CH26" s="67">
        <v>5548</v>
      </c>
      <c r="CI26" s="67">
        <v>0.20499999999999999</v>
      </c>
      <c r="CJ26" s="67">
        <v>0.28000000000000003</v>
      </c>
      <c r="CL26" s="69">
        <v>12.5</v>
      </c>
      <c r="CM26" s="67">
        <v>5999</v>
      </c>
      <c r="CN26" s="67">
        <v>0.20799999999999999</v>
      </c>
      <c r="CO26" s="67">
        <v>0.29199999999999998</v>
      </c>
    </row>
    <row r="27" spans="2:93" x14ac:dyDescent="0.3">
      <c r="B27" s="69">
        <v>23</v>
      </c>
      <c r="C27" s="67">
        <v>3050</v>
      </c>
      <c r="D27" s="67">
        <v>5.0999999999999997E-2</v>
      </c>
      <c r="E27" s="67">
        <v>7.0999999999999994E-2</v>
      </c>
      <c r="G27" s="69">
        <v>23</v>
      </c>
      <c r="H27" s="67">
        <v>3500</v>
      </c>
      <c r="I27" s="67">
        <v>5.8999999999999997E-2</v>
      </c>
      <c r="J27" s="67">
        <v>0.08</v>
      </c>
      <c r="L27" s="69">
        <v>23</v>
      </c>
      <c r="M27" s="67">
        <v>4500</v>
      </c>
      <c r="N27" s="67">
        <v>5.8999999999999997E-2</v>
      </c>
      <c r="P27" s="69">
        <v>23</v>
      </c>
      <c r="Q27" s="67">
        <v>2500</v>
      </c>
      <c r="R27" s="67">
        <v>3.2000000000000001E-2</v>
      </c>
      <c r="S27" s="67">
        <v>0.05</v>
      </c>
      <c r="U27" s="69">
        <v>23</v>
      </c>
      <c r="V27" s="67">
        <v>3000</v>
      </c>
      <c r="W27" s="67">
        <v>3.7999999999999999E-2</v>
      </c>
      <c r="X27" s="67">
        <v>0.06</v>
      </c>
      <c r="Z27" s="69">
        <v>23</v>
      </c>
      <c r="AA27" s="67">
        <v>3200</v>
      </c>
      <c r="AB27" s="67">
        <v>4.1000000000000002E-2</v>
      </c>
      <c r="AC27" s="67">
        <v>0.06</v>
      </c>
      <c r="AE27" s="69">
        <v>23</v>
      </c>
      <c r="AF27" s="67">
        <v>4200</v>
      </c>
      <c r="AG27" s="67">
        <v>4.3999999999999997E-2</v>
      </c>
      <c r="AH27" s="67">
        <v>0.06</v>
      </c>
      <c r="AJ27" s="69">
        <v>23</v>
      </c>
      <c r="AK27" s="67">
        <v>7580</v>
      </c>
      <c r="AL27" s="67">
        <v>0.08</v>
      </c>
      <c r="AN27" s="69">
        <v>14</v>
      </c>
      <c r="AO27" s="67">
        <v>4626</v>
      </c>
      <c r="AP27" s="67">
        <v>0.189</v>
      </c>
      <c r="AQ27" s="67">
        <v>0.27</v>
      </c>
      <c r="AS27" s="69">
        <v>13</v>
      </c>
      <c r="AT27" s="67">
        <v>3488</v>
      </c>
      <c r="AU27" s="67">
        <v>0.17299999999999999</v>
      </c>
      <c r="AV27" s="67">
        <v>0.24</v>
      </c>
      <c r="AX27" s="69">
        <v>13</v>
      </c>
      <c r="AY27" s="67">
        <v>3500</v>
      </c>
      <c r="AZ27" s="67">
        <v>0.17399999999999999</v>
      </c>
      <c r="BA27" s="67">
        <v>0.25</v>
      </c>
      <c r="BC27" s="69">
        <v>13</v>
      </c>
      <c r="BD27" s="67">
        <v>4196</v>
      </c>
      <c r="BE27" s="67">
        <v>0.2</v>
      </c>
      <c r="BF27" s="67">
        <v>0.27</v>
      </c>
      <c r="BH27" s="69">
        <v>14</v>
      </c>
      <c r="BI27" s="67">
        <v>4357</v>
      </c>
      <c r="BJ27" s="67">
        <v>0.153</v>
      </c>
      <c r="BK27" s="67">
        <v>0.21</v>
      </c>
      <c r="BL27" s="373"/>
      <c r="BM27" s="69">
        <v>13.5</v>
      </c>
      <c r="BN27" s="67">
        <v>5000</v>
      </c>
      <c r="BO27" s="67">
        <v>0.19500000000000001</v>
      </c>
      <c r="BP27" s="67">
        <v>0.27</v>
      </c>
      <c r="BR27" s="69">
        <v>13.5</v>
      </c>
      <c r="BS27" s="67">
        <v>4594</v>
      </c>
      <c r="BT27" s="67">
        <v>0.152</v>
      </c>
      <c r="BU27" s="67">
        <v>0.21</v>
      </c>
      <c r="BW27" s="69">
        <v>13.5</v>
      </c>
      <c r="BX27" s="67">
        <v>4598</v>
      </c>
      <c r="BY27" s="67">
        <v>0.152</v>
      </c>
      <c r="BZ27" s="67">
        <v>0.21</v>
      </c>
      <c r="CB27" s="69">
        <v>13.5</v>
      </c>
      <c r="CC27" s="67">
        <v>5500</v>
      </c>
      <c r="CD27" s="67">
        <v>0.182</v>
      </c>
      <c r="CE27" s="67">
        <v>0.25</v>
      </c>
      <c r="CG27" s="69">
        <v>13.5</v>
      </c>
      <c r="CH27" s="67">
        <v>5560</v>
      </c>
      <c r="CI27" s="67">
        <v>0.184</v>
      </c>
      <c r="CJ27" s="67">
        <v>0.25</v>
      </c>
      <c r="CL27" s="69">
        <v>13</v>
      </c>
      <c r="CM27" s="67">
        <v>6000</v>
      </c>
      <c r="CN27" s="67">
        <v>0.185</v>
      </c>
      <c r="CO27" s="67">
        <v>0.25800000000000001</v>
      </c>
    </row>
    <row r="28" spans="2:93" x14ac:dyDescent="0.3">
      <c r="B28" s="69">
        <v>24</v>
      </c>
      <c r="C28" s="67">
        <v>3050</v>
      </c>
      <c r="D28" s="67">
        <v>4.4999999999999998E-2</v>
      </c>
      <c r="E28" s="67">
        <v>6.4000000000000001E-2</v>
      </c>
      <c r="G28" s="69">
        <v>24</v>
      </c>
      <c r="H28" s="67">
        <v>3500</v>
      </c>
      <c r="I28" s="67">
        <v>5.1999999999999998E-2</v>
      </c>
      <c r="J28" s="67">
        <v>0.08</v>
      </c>
      <c r="L28" s="69">
        <v>24</v>
      </c>
      <c r="M28" s="67">
        <v>4500</v>
      </c>
      <c r="N28" s="67">
        <v>5.1999999999999998E-2</v>
      </c>
      <c r="P28" s="69">
        <v>24</v>
      </c>
      <c r="Q28" s="67">
        <v>2500</v>
      </c>
      <c r="R28" s="67">
        <v>2.8000000000000001E-2</v>
      </c>
      <c r="S28" s="67">
        <v>0.05</v>
      </c>
      <c r="U28" s="69">
        <v>24</v>
      </c>
      <c r="V28" s="67">
        <v>3000</v>
      </c>
      <c r="W28" s="67">
        <v>3.4000000000000002E-2</v>
      </c>
      <c r="X28" s="67">
        <v>0.05</v>
      </c>
      <c r="Z28" s="69">
        <v>24</v>
      </c>
      <c r="AA28" s="67">
        <v>3200</v>
      </c>
      <c r="AB28" s="67">
        <v>3.5999999999999997E-2</v>
      </c>
      <c r="AC28" s="67">
        <v>0.06</v>
      </c>
      <c r="AE28" s="69">
        <v>24</v>
      </c>
      <c r="AF28" s="67">
        <v>4200</v>
      </c>
      <c r="AG28" s="67">
        <v>3.9E-2</v>
      </c>
      <c r="AH28" s="67">
        <v>0.06</v>
      </c>
      <c r="AJ28" s="69">
        <v>24</v>
      </c>
      <c r="AK28" s="67">
        <v>7580</v>
      </c>
      <c r="AL28" s="67">
        <v>7.0999999999999994E-2</v>
      </c>
      <c r="AN28" s="69">
        <v>14.5</v>
      </c>
      <c r="AO28" s="67">
        <v>4639</v>
      </c>
      <c r="AP28" s="67">
        <v>0.17</v>
      </c>
      <c r="AQ28" s="67">
        <v>0.25</v>
      </c>
      <c r="AS28" s="69">
        <v>13.5</v>
      </c>
      <c r="AT28" s="67">
        <v>3495</v>
      </c>
      <c r="AU28" s="67">
        <v>0.155</v>
      </c>
      <c r="AV28" s="67">
        <v>0.22</v>
      </c>
      <c r="AX28" s="69">
        <v>13.5</v>
      </c>
      <c r="AY28" s="67">
        <v>3500</v>
      </c>
      <c r="AZ28" s="67">
        <v>0.155</v>
      </c>
      <c r="BA28" s="67">
        <v>0.22</v>
      </c>
      <c r="BC28" s="69">
        <v>13.5</v>
      </c>
      <c r="BD28" s="67">
        <v>4200</v>
      </c>
      <c r="BE28" s="67">
        <v>0.17799999999999999</v>
      </c>
      <c r="BF28" s="67">
        <v>0.24</v>
      </c>
      <c r="BH28" s="69">
        <v>14.5</v>
      </c>
      <c r="BI28" s="67">
        <v>4359</v>
      </c>
      <c r="BJ28" s="67">
        <v>0.13800000000000001</v>
      </c>
      <c r="BK28" s="67">
        <v>0.19</v>
      </c>
      <c r="BL28" s="373"/>
      <c r="BM28" s="69">
        <v>14</v>
      </c>
      <c r="BN28" s="67">
        <v>5000</v>
      </c>
      <c r="BO28" s="67">
        <v>0.17499999999999999</v>
      </c>
      <c r="BP28" s="67">
        <v>0.24</v>
      </c>
      <c r="BR28" s="69">
        <v>14</v>
      </c>
      <c r="BS28" s="67">
        <v>4598</v>
      </c>
      <c r="BT28" s="67">
        <v>0.13600000000000001</v>
      </c>
      <c r="BU28" s="67">
        <v>0.19</v>
      </c>
      <c r="BW28" s="69">
        <v>14</v>
      </c>
      <c r="BX28" s="67">
        <v>4600</v>
      </c>
      <c r="BY28" s="67">
        <v>0.13600000000000001</v>
      </c>
      <c r="BZ28" s="67">
        <v>0.18</v>
      </c>
      <c r="CB28" s="69">
        <v>14</v>
      </c>
      <c r="CC28" s="67">
        <v>5500</v>
      </c>
      <c r="CD28" s="67">
        <v>0.16300000000000001</v>
      </c>
      <c r="CE28" s="67">
        <v>0.22</v>
      </c>
      <c r="CG28" s="69">
        <v>14</v>
      </c>
      <c r="CH28" s="67">
        <v>5560</v>
      </c>
      <c r="CI28" s="67">
        <v>0.16500000000000001</v>
      </c>
      <c r="CJ28" s="67">
        <v>0.22</v>
      </c>
      <c r="CL28" s="69">
        <v>13.5</v>
      </c>
      <c r="CM28" s="67">
        <v>6000</v>
      </c>
      <c r="CN28" s="67">
        <v>0.16600000000000001</v>
      </c>
      <c r="CO28" s="67">
        <v>0.22800000000000001</v>
      </c>
    </row>
    <row r="29" spans="2:93" x14ac:dyDescent="0.3">
      <c r="B29" s="69">
        <v>25</v>
      </c>
      <c r="C29" s="67">
        <v>3050</v>
      </c>
      <c r="D29" s="67">
        <v>0.04</v>
      </c>
      <c r="E29" s="67">
        <v>5.8000000000000003E-2</v>
      </c>
      <c r="G29" s="69">
        <v>25</v>
      </c>
      <c r="H29" s="67">
        <v>3500</v>
      </c>
      <c r="I29" s="67">
        <v>4.5999999999999999E-2</v>
      </c>
      <c r="J29" s="67">
        <v>7.0000000000000007E-2</v>
      </c>
      <c r="L29" s="69">
        <v>25</v>
      </c>
      <c r="M29" s="67">
        <v>4500</v>
      </c>
      <c r="N29" s="67">
        <v>4.5999999999999999E-2</v>
      </c>
      <c r="P29" s="69">
        <v>25</v>
      </c>
      <c r="Q29" s="67">
        <v>2500</v>
      </c>
      <c r="R29" s="67">
        <v>2.5000000000000001E-2</v>
      </c>
      <c r="S29" s="67">
        <v>0.04</v>
      </c>
      <c r="U29" s="69">
        <v>25</v>
      </c>
      <c r="V29" s="67">
        <v>3000</v>
      </c>
      <c r="W29" s="67">
        <v>0.03</v>
      </c>
      <c r="X29" s="67">
        <v>0.05</v>
      </c>
      <c r="Z29" s="69">
        <v>25</v>
      </c>
      <c r="AA29" s="67">
        <v>3200</v>
      </c>
      <c r="AB29" s="67">
        <v>3.2000000000000001E-2</v>
      </c>
      <c r="AC29" s="67">
        <v>0.05</v>
      </c>
      <c r="AE29" s="69">
        <v>25</v>
      </c>
      <c r="AF29" s="67">
        <v>4200</v>
      </c>
      <c r="AG29" s="67">
        <v>3.5000000000000003E-2</v>
      </c>
      <c r="AH29" s="67">
        <v>0.05</v>
      </c>
      <c r="AJ29" s="69">
        <v>25</v>
      </c>
      <c r="AK29" s="67">
        <v>7580</v>
      </c>
      <c r="AL29" s="67">
        <v>6.3E-2</v>
      </c>
      <c r="AN29" s="69">
        <v>15</v>
      </c>
      <c r="AO29" s="67">
        <v>4645</v>
      </c>
      <c r="AP29" s="67">
        <v>0.154</v>
      </c>
      <c r="AQ29" s="67">
        <v>0.22</v>
      </c>
      <c r="AS29" s="69">
        <v>14</v>
      </c>
      <c r="AT29" s="67">
        <v>3498</v>
      </c>
      <c r="AU29" s="67">
        <v>0.13900000000000001</v>
      </c>
      <c r="AV29" s="67">
        <v>0.19</v>
      </c>
      <c r="AX29" s="69">
        <v>14</v>
      </c>
      <c r="AY29" s="67">
        <v>3500</v>
      </c>
      <c r="AZ29" s="67">
        <v>0.13900000000000001</v>
      </c>
      <c r="BA29" s="67">
        <v>0.2</v>
      </c>
      <c r="BC29" s="69">
        <v>14</v>
      </c>
      <c r="BD29" s="67">
        <v>4200</v>
      </c>
      <c r="BE29" s="67">
        <v>0.16</v>
      </c>
      <c r="BF29" s="67">
        <v>0.22</v>
      </c>
      <c r="BH29" s="69">
        <v>15</v>
      </c>
      <c r="BI29" s="67">
        <v>4360</v>
      </c>
      <c r="BJ29" s="67">
        <v>0.124</v>
      </c>
      <c r="BK29" s="67">
        <v>0.17</v>
      </c>
      <c r="BL29" s="373"/>
      <c r="BM29" s="69">
        <v>14.5</v>
      </c>
      <c r="BN29" s="67">
        <v>5000</v>
      </c>
      <c r="BO29" s="67">
        <v>0.158</v>
      </c>
      <c r="BP29" s="67">
        <v>0.22</v>
      </c>
      <c r="BR29" s="69">
        <v>14.5</v>
      </c>
      <c r="BS29" s="67">
        <v>4599</v>
      </c>
      <c r="BT29" s="67">
        <v>0.122</v>
      </c>
      <c r="BU29" s="67">
        <v>0.17</v>
      </c>
      <c r="BW29" s="69">
        <v>14.5</v>
      </c>
      <c r="BX29" s="67">
        <v>4600</v>
      </c>
      <c r="BY29" s="67">
        <v>0.123</v>
      </c>
      <c r="BZ29" s="67">
        <v>0.17</v>
      </c>
      <c r="CB29" s="69">
        <v>14.5</v>
      </c>
      <c r="CC29" s="67">
        <v>5500</v>
      </c>
      <c r="CD29" s="67">
        <v>0.14599999999999999</v>
      </c>
      <c r="CE29" s="67">
        <v>0.2</v>
      </c>
      <c r="CG29" s="69">
        <v>14.5</v>
      </c>
      <c r="CH29" s="67">
        <v>5560</v>
      </c>
      <c r="CI29" s="67">
        <v>0.14799999999999999</v>
      </c>
      <c r="CJ29" s="67">
        <v>0.2</v>
      </c>
      <c r="CL29" s="69">
        <v>14</v>
      </c>
      <c r="CM29" s="67">
        <v>6000</v>
      </c>
      <c r="CN29" s="67">
        <v>0.14799999999999999</v>
      </c>
      <c r="CO29" s="67">
        <v>0.20300000000000001</v>
      </c>
    </row>
    <row r="30" spans="2:93" x14ac:dyDescent="0.3">
      <c r="B30" s="295" t="s">
        <v>553</v>
      </c>
      <c r="C30" s="292" t="s">
        <v>560</v>
      </c>
      <c r="G30" s="295" t="s">
        <v>553</v>
      </c>
      <c r="H30" s="295" t="s">
        <v>530</v>
      </c>
      <c r="L30" s="295" t="s">
        <v>553</v>
      </c>
      <c r="M30" s="295" t="s">
        <v>559</v>
      </c>
      <c r="P30" s="295" t="s">
        <v>553</v>
      </c>
      <c r="Q30" s="292" t="s">
        <v>558</v>
      </c>
      <c r="U30" s="295" t="s">
        <v>553</v>
      </c>
      <c r="V30" s="292" t="s">
        <v>558</v>
      </c>
      <c r="Z30" s="295" t="s">
        <v>553</v>
      </c>
      <c r="AA30" s="292" t="s">
        <v>556</v>
      </c>
      <c r="AE30" s="295" t="s">
        <v>553</v>
      </c>
      <c r="AF30" s="292" t="s">
        <v>555</v>
      </c>
      <c r="AJ30" s="295" t="s">
        <v>553</v>
      </c>
      <c r="AK30" s="292" t="s">
        <v>557</v>
      </c>
      <c r="AN30" s="69">
        <v>15.5</v>
      </c>
      <c r="AO30" s="67">
        <v>4648</v>
      </c>
      <c r="AP30" s="67">
        <v>0.14000000000000001</v>
      </c>
      <c r="AQ30" s="67">
        <v>0.2</v>
      </c>
      <c r="AS30" s="69">
        <v>14.5</v>
      </c>
      <c r="AT30" s="67">
        <v>3500</v>
      </c>
      <c r="AU30" s="67">
        <v>0.125</v>
      </c>
      <c r="AV30" s="67">
        <v>0.17</v>
      </c>
      <c r="AX30" s="69">
        <v>14.5</v>
      </c>
      <c r="AY30" s="67">
        <v>3500</v>
      </c>
      <c r="AZ30" s="67">
        <v>0.125</v>
      </c>
      <c r="BA30" s="67">
        <v>0.18</v>
      </c>
      <c r="BC30" s="69">
        <v>14.5</v>
      </c>
      <c r="BD30" s="67">
        <v>4200</v>
      </c>
      <c r="BE30" s="67">
        <v>0.14399999999999999</v>
      </c>
      <c r="BF30" s="67">
        <v>0.19</v>
      </c>
      <c r="BH30" s="69">
        <v>15.5</v>
      </c>
      <c r="BI30" s="67">
        <v>4360</v>
      </c>
      <c r="BJ30" s="67">
        <v>0.113</v>
      </c>
      <c r="BK30" s="67">
        <v>0.16</v>
      </c>
      <c r="BL30" s="373"/>
      <c r="BM30" s="69">
        <v>15</v>
      </c>
      <c r="BN30" s="67">
        <v>5000</v>
      </c>
      <c r="BO30" s="67">
        <v>0.14299999999999999</v>
      </c>
      <c r="BP30" s="67">
        <v>0.2</v>
      </c>
      <c r="BR30" s="69">
        <v>15</v>
      </c>
      <c r="BS30" s="67">
        <v>4600</v>
      </c>
      <c r="BT30" s="67">
        <v>0.111</v>
      </c>
      <c r="BU30" s="67">
        <v>0.15</v>
      </c>
      <c r="BW30" s="69">
        <v>15</v>
      </c>
      <c r="BX30" s="67">
        <v>4600</v>
      </c>
      <c r="BY30" s="67">
        <v>0.111</v>
      </c>
      <c r="BZ30" s="67">
        <v>0.15</v>
      </c>
      <c r="CB30" s="69">
        <v>15</v>
      </c>
      <c r="CC30" s="67">
        <v>5500</v>
      </c>
      <c r="CD30" s="67">
        <v>0.13200000000000001</v>
      </c>
      <c r="CE30" s="67">
        <v>0.18</v>
      </c>
      <c r="CG30" s="69">
        <v>15</v>
      </c>
      <c r="CH30" s="67">
        <v>5560</v>
      </c>
      <c r="CI30" s="67">
        <v>0.13400000000000001</v>
      </c>
      <c r="CJ30" s="67">
        <v>0.18</v>
      </c>
      <c r="CL30" s="69">
        <v>14.5</v>
      </c>
      <c r="CM30" s="67">
        <v>6000</v>
      </c>
      <c r="CN30" s="67">
        <v>0.13400000000000001</v>
      </c>
      <c r="CO30" s="67">
        <v>0.182</v>
      </c>
    </row>
    <row r="31" spans="2:93" x14ac:dyDescent="0.3">
      <c r="AN31" s="69">
        <v>16</v>
      </c>
      <c r="AO31" s="67">
        <v>4649</v>
      </c>
      <c r="AP31" s="67">
        <v>0.127</v>
      </c>
      <c r="AQ31" s="67">
        <v>0.18</v>
      </c>
      <c r="AS31" s="69">
        <v>15</v>
      </c>
      <c r="AT31" s="67">
        <v>3500</v>
      </c>
      <c r="AU31" s="67">
        <v>0.113</v>
      </c>
      <c r="AV31" s="67">
        <v>0.16</v>
      </c>
      <c r="AX31" s="69">
        <v>15</v>
      </c>
      <c r="AY31" s="67">
        <v>3500</v>
      </c>
      <c r="AZ31" s="67">
        <v>0.113</v>
      </c>
      <c r="BA31" s="67">
        <v>0.16</v>
      </c>
      <c r="BC31" s="69">
        <v>15</v>
      </c>
      <c r="BD31" s="67">
        <v>4200</v>
      </c>
      <c r="BE31" s="67">
        <v>0.13</v>
      </c>
      <c r="BF31" s="67">
        <v>0.18</v>
      </c>
      <c r="BH31" s="69">
        <v>16</v>
      </c>
      <c r="BI31" s="67">
        <v>4360</v>
      </c>
      <c r="BJ31" s="67">
        <v>0.10199999999999999</v>
      </c>
      <c r="BK31" s="67">
        <v>0.14000000000000001</v>
      </c>
      <c r="BL31" s="373"/>
      <c r="BM31" s="69">
        <v>15.5</v>
      </c>
      <c r="BN31" s="67">
        <v>5000</v>
      </c>
      <c r="BO31" s="67">
        <v>0.129</v>
      </c>
      <c r="BP31" s="67">
        <v>0.18</v>
      </c>
      <c r="BR31" s="69">
        <v>15.5</v>
      </c>
      <c r="BS31" s="67">
        <v>4600</v>
      </c>
      <c r="BT31" s="67">
        <v>0.1</v>
      </c>
      <c r="BU31" s="67">
        <v>0.14000000000000001</v>
      </c>
      <c r="BW31" s="69">
        <v>15.5</v>
      </c>
      <c r="BX31" s="67">
        <v>4600</v>
      </c>
      <c r="BY31" s="67">
        <v>0.1</v>
      </c>
      <c r="BZ31" s="67">
        <v>0.14000000000000001</v>
      </c>
      <c r="CB31" s="69">
        <v>15.5</v>
      </c>
      <c r="CC31" s="67">
        <v>5500</v>
      </c>
      <c r="CD31" s="67">
        <v>0.12</v>
      </c>
      <c r="CE31" s="67">
        <v>0.16</v>
      </c>
      <c r="CG31" s="69">
        <v>15.5</v>
      </c>
      <c r="CH31" s="67">
        <v>5560</v>
      </c>
      <c r="CI31" s="67">
        <v>0.121</v>
      </c>
      <c r="CJ31" s="67">
        <v>0.16</v>
      </c>
      <c r="CL31" s="69">
        <v>15</v>
      </c>
      <c r="CM31" s="67">
        <v>6000</v>
      </c>
      <c r="CN31" s="67">
        <v>0.121</v>
      </c>
      <c r="CO31" s="67">
        <v>0.16400000000000001</v>
      </c>
    </row>
    <row r="32" spans="2:93" ht="14.55" customHeight="1" x14ac:dyDescent="0.3">
      <c r="B32" t="s">
        <v>493</v>
      </c>
      <c r="G32" t="s">
        <v>493</v>
      </c>
      <c r="L32" t="s">
        <v>493</v>
      </c>
      <c r="Q32" s="291" t="s">
        <v>493</v>
      </c>
      <c r="R32" s="291"/>
      <c r="S32" s="291"/>
      <c r="U32" t="s">
        <v>493</v>
      </c>
      <c r="Z32" t="s">
        <v>493</v>
      </c>
      <c r="AE32" t="s">
        <v>493</v>
      </c>
      <c r="AJ32" t="s">
        <v>521</v>
      </c>
      <c r="AN32" s="69">
        <v>16.5</v>
      </c>
      <c r="AO32" s="67">
        <v>4650</v>
      </c>
      <c r="AP32" s="67">
        <v>0.11600000000000001</v>
      </c>
      <c r="AQ32" s="67">
        <v>0.17</v>
      </c>
      <c r="AS32" s="69">
        <v>15.5</v>
      </c>
      <c r="AT32" s="67">
        <v>3500</v>
      </c>
      <c r="AU32" s="67">
        <v>0.10299999999999999</v>
      </c>
      <c r="AV32" s="67">
        <v>0.14000000000000001</v>
      </c>
      <c r="AX32" s="69">
        <v>15.5</v>
      </c>
      <c r="AY32" s="67">
        <v>3500</v>
      </c>
      <c r="AZ32" s="67">
        <v>0.10299999999999999</v>
      </c>
      <c r="BA32" s="67">
        <v>0.15</v>
      </c>
      <c r="BC32" s="69">
        <v>15.5</v>
      </c>
      <c r="BD32" s="67">
        <v>4200</v>
      </c>
      <c r="BE32" s="67">
        <v>0.11799999999999999</v>
      </c>
      <c r="BF32" s="67">
        <v>0.16</v>
      </c>
      <c r="BH32" s="69">
        <v>16.5</v>
      </c>
      <c r="BI32" s="67">
        <v>4360</v>
      </c>
      <c r="BJ32" s="67">
        <v>9.2999999999999999E-2</v>
      </c>
      <c r="BK32" s="67">
        <v>0.13</v>
      </c>
      <c r="BL32" s="373"/>
      <c r="BM32" s="69">
        <v>16</v>
      </c>
      <c r="BN32" s="67">
        <v>5000</v>
      </c>
      <c r="BO32" s="67">
        <v>0.11700000000000001</v>
      </c>
      <c r="BP32" s="67">
        <v>0.16</v>
      </c>
      <c r="BR32" s="69">
        <v>16</v>
      </c>
      <c r="BS32" s="67">
        <v>4600</v>
      </c>
      <c r="BT32" s="67">
        <v>9.0999999999999998E-2</v>
      </c>
      <c r="BU32" s="67">
        <v>0.12</v>
      </c>
      <c r="BW32" s="69">
        <v>16</v>
      </c>
      <c r="BX32" s="67">
        <v>4600</v>
      </c>
      <c r="BY32" s="67">
        <v>9.0999999999999998E-2</v>
      </c>
      <c r="BZ32" s="67">
        <v>0.12</v>
      </c>
      <c r="CB32" s="69">
        <v>16</v>
      </c>
      <c r="CC32" s="67">
        <v>5500</v>
      </c>
      <c r="CD32" s="67">
        <v>0.109</v>
      </c>
      <c r="CE32" s="67">
        <v>0.15</v>
      </c>
      <c r="CG32" s="69">
        <v>16</v>
      </c>
      <c r="CH32" s="67">
        <v>5560</v>
      </c>
      <c r="CI32" s="67">
        <v>0.11</v>
      </c>
      <c r="CJ32" s="67">
        <v>0.15</v>
      </c>
      <c r="CL32" s="69">
        <v>15.5</v>
      </c>
      <c r="CM32" s="67">
        <v>6000</v>
      </c>
      <c r="CN32" s="67">
        <v>0.109</v>
      </c>
      <c r="CO32" s="67">
        <v>0.14799999999999999</v>
      </c>
    </row>
    <row r="33" spans="2:93" x14ac:dyDescent="0.3">
      <c r="B33" s="86" t="s">
        <v>339</v>
      </c>
      <c r="C33" s="86"/>
      <c r="Q33" s="291" t="s">
        <v>496</v>
      </c>
      <c r="R33" s="291"/>
      <c r="S33" s="291"/>
      <c r="U33" s="86" t="s">
        <v>339</v>
      </c>
      <c r="Z33" s="86" t="s">
        <v>339</v>
      </c>
      <c r="AE33" s="86" t="s">
        <v>339</v>
      </c>
      <c r="AJ33" s="86" t="s">
        <v>339</v>
      </c>
      <c r="AN33" s="69">
        <v>17</v>
      </c>
      <c r="AO33" s="67">
        <v>4650</v>
      </c>
      <c r="AP33" s="67">
        <v>0.106</v>
      </c>
      <c r="AQ33" s="67">
        <v>0.15</v>
      </c>
      <c r="AS33" s="69">
        <v>16</v>
      </c>
      <c r="AT33" s="67">
        <v>3500</v>
      </c>
      <c r="AU33" s="67">
        <v>9.2999999999999999E-2</v>
      </c>
      <c r="AV33" s="67">
        <v>0.13</v>
      </c>
      <c r="AX33" s="69">
        <v>16</v>
      </c>
      <c r="AY33" s="67">
        <v>3500</v>
      </c>
      <c r="AZ33" s="67">
        <v>9.2999999999999999E-2</v>
      </c>
      <c r="BA33" s="67">
        <v>0.13</v>
      </c>
      <c r="BC33" s="69">
        <v>16</v>
      </c>
      <c r="BD33" s="67">
        <v>4200</v>
      </c>
      <c r="BE33" s="67">
        <v>0.107</v>
      </c>
      <c r="BF33" s="67">
        <v>0.15</v>
      </c>
      <c r="BH33" s="69">
        <v>17</v>
      </c>
      <c r="BI33" s="67">
        <v>4360</v>
      </c>
      <c r="BJ33" s="67">
        <v>8.5000000000000006E-2</v>
      </c>
      <c r="BK33" s="67">
        <v>0.12</v>
      </c>
      <c r="BL33" s="373"/>
      <c r="BM33" s="69">
        <v>16.5</v>
      </c>
      <c r="BN33" s="67">
        <v>5000</v>
      </c>
      <c r="BO33" s="67">
        <v>0.107</v>
      </c>
      <c r="BP33" s="67">
        <v>0.15</v>
      </c>
      <c r="BR33" s="69">
        <v>16.5</v>
      </c>
      <c r="BS33" s="67">
        <v>4600</v>
      </c>
      <c r="BT33" s="67">
        <v>8.3000000000000004E-2</v>
      </c>
      <c r="BU33" s="67">
        <v>0.11</v>
      </c>
      <c r="BW33" s="69">
        <v>16.5</v>
      </c>
      <c r="BX33" s="67">
        <v>4600</v>
      </c>
      <c r="BY33" s="67">
        <v>8.3000000000000004E-2</v>
      </c>
      <c r="BZ33" s="67">
        <v>0.11</v>
      </c>
      <c r="CB33" s="69">
        <v>16.5</v>
      </c>
      <c r="CC33" s="67">
        <v>5500</v>
      </c>
      <c r="CD33" s="67">
        <v>9.9000000000000005E-2</v>
      </c>
      <c r="CE33" s="67">
        <v>0.13</v>
      </c>
      <c r="CG33" s="69">
        <v>16.5</v>
      </c>
      <c r="CH33" s="67">
        <v>5560</v>
      </c>
      <c r="CI33" s="67">
        <v>0.10100000000000001</v>
      </c>
      <c r="CJ33" s="67">
        <v>0.13</v>
      </c>
      <c r="CL33" s="69">
        <v>16</v>
      </c>
      <c r="CM33" s="67">
        <v>6000</v>
      </c>
      <c r="CN33" s="67">
        <v>9.9000000000000005E-2</v>
      </c>
      <c r="CO33" s="67">
        <v>0.13400000000000001</v>
      </c>
    </row>
    <row r="34" spans="2:93" ht="14.55" thickBot="1" x14ac:dyDescent="0.35">
      <c r="B34" s="180" t="s">
        <v>17</v>
      </c>
      <c r="C34" s="89" t="s">
        <v>475</v>
      </c>
      <c r="D34" s="91" t="s">
        <v>344</v>
      </c>
      <c r="G34" s="183" t="s">
        <v>17</v>
      </c>
      <c r="H34" s="161" t="s">
        <v>530</v>
      </c>
      <c r="I34" s="91"/>
      <c r="L34" s="183" t="s">
        <v>17</v>
      </c>
      <c r="M34" s="161" t="s">
        <v>342</v>
      </c>
      <c r="N34" s="91" t="s">
        <v>476</v>
      </c>
      <c r="U34" s="180" t="s">
        <v>17</v>
      </c>
      <c r="V34" s="161" t="s">
        <v>342</v>
      </c>
      <c r="W34" s="91" t="s">
        <v>476</v>
      </c>
      <c r="Z34" s="181" t="s">
        <v>17</v>
      </c>
      <c r="AA34" s="161" t="s">
        <v>342</v>
      </c>
      <c r="AB34" s="91" t="s">
        <v>343</v>
      </c>
      <c r="AE34" s="180" t="s">
        <v>17</v>
      </c>
      <c r="AF34" s="161" t="s">
        <v>337</v>
      </c>
      <c r="AG34" s="91" t="s">
        <v>338</v>
      </c>
      <c r="AJ34" s="180" t="s">
        <v>17</v>
      </c>
      <c r="AK34" s="161" t="s">
        <v>337</v>
      </c>
      <c r="AN34" s="69">
        <v>17.5</v>
      </c>
      <c r="AO34" s="67">
        <v>4650</v>
      </c>
      <c r="AP34" s="67">
        <v>9.7000000000000003E-2</v>
      </c>
      <c r="AQ34" s="67">
        <v>0.14000000000000001</v>
      </c>
      <c r="AS34" s="69">
        <v>16.5</v>
      </c>
      <c r="AT34" s="67">
        <v>3500</v>
      </c>
      <c r="AU34" s="67">
        <v>8.5000000000000006E-2</v>
      </c>
      <c r="AV34" s="67">
        <v>0.12</v>
      </c>
      <c r="AX34" s="69">
        <v>16.5</v>
      </c>
      <c r="AY34" s="67">
        <v>3500</v>
      </c>
      <c r="AZ34" s="67">
        <v>8.5000000000000006E-2</v>
      </c>
      <c r="BA34" s="67">
        <v>0.12</v>
      </c>
      <c r="BC34" s="69">
        <v>16.5</v>
      </c>
      <c r="BD34" s="67">
        <v>4200</v>
      </c>
      <c r="BE34" s="67">
        <v>9.8000000000000004E-2</v>
      </c>
      <c r="BF34" s="67">
        <v>0.13</v>
      </c>
      <c r="BH34" s="69">
        <v>17.5</v>
      </c>
      <c r="BI34" s="67">
        <v>4360</v>
      </c>
      <c r="BJ34" s="67">
        <v>7.8E-2</v>
      </c>
      <c r="BK34" s="67">
        <v>0.11</v>
      </c>
      <c r="BL34" s="373"/>
      <c r="BM34" s="69">
        <v>17</v>
      </c>
      <c r="BN34" s="67">
        <v>5000</v>
      </c>
      <c r="BO34" s="67">
        <v>9.8000000000000004E-2</v>
      </c>
      <c r="BP34" s="67">
        <v>0.13</v>
      </c>
      <c r="BR34" s="69">
        <v>17</v>
      </c>
      <c r="BS34" s="67">
        <v>4600</v>
      </c>
      <c r="BT34" s="67">
        <v>7.5999999999999998E-2</v>
      </c>
      <c r="BU34" s="67">
        <v>0.1</v>
      </c>
      <c r="BW34" s="69">
        <v>17</v>
      </c>
      <c r="BX34" s="67">
        <v>4600</v>
      </c>
      <c r="BY34" s="67">
        <v>7.5999999999999998E-2</v>
      </c>
      <c r="BZ34" s="67">
        <v>0.1</v>
      </c>
      <c r="CB34" s="69">
        <v>17</v>
      </c>
      <c r="CC34" s="67">
        <v>5500</v>
      </c>
      <c r="CD34" s="67">
        <v>9.0999999999999998E-2</v>
      </c>
      <c r="CE34" s="67">
        <v>0.12</v>
      </c>
      <c r="CG34" s="69">
        <v>17</v>
      </c>
      <c r="CH34" s="67">
        <v>5560</v>
      </c>
      <c r="CI34" s="67">
        <v>9.1999999999999998E-2</v>
      </c>
      <c r="CJ34" s="67">
        <v>0.12</v>
      </c>
      <c r="CL34" s="69">
        <v>16.5</v>
      </c>
      <c r="CM34" s="67">
        <v>6000</v>
      </c>
      <c r="CN34" s="67">
        <v>9.0999999999999998E-2</v>
      </c>
      <c r="CO34" s="67">
        <v>0.123</v>
      </c>
    </row>
    <row r="35" spans="2:93" x14ac:dyDescent="0.3">
      <c r="B35" s="234">
        <v>0.95</v>
      </c>
      <c r="C35" s="235">
        <v>105.5</v>
      </c>
      <c r="D35" s="250">
        <v>105.5</v>
      </c>
      <c r="G35" s="236">
        <v>0.95</v>
      </c>
      <c r="H35" s="235">
        <v>104.3</v>
      </c>
      <c r="I35" s="250"/>
      <c r="L35" s="236">
        <v>0.95</v>
      </c>
      <c r="M35" s="235">
        <v>105.5</v>
      </c>
      <c r="N35" s="250">
        <v>105.5</v>
      </c>
      <c r="U35" s="234">
        <v>0.95</v>
      </c>
      <c r="V35" s="235">
        <v>106.5</v>
      </c>
      <c r="W35" s="250">
        <v>106.5</v>
      </c>
      <c r="Z35" s="234">
        <v>0.95</v>
      </c>
      <c r="AA35" s="235">
        <v>106.5</v>
      </c>
      <c r="AB35" s="250">
        <v>106.5</v>
      </c>
      <c r="AE35" s="234">
        <v>0.95</v>
      </c>
      <c r="AF35" s="235">
        <v>105</v>
      </c>
      <c r="AG35" s="250">
        <v>105</v>
      </c>
      <c r="AJ35" s="234">
        <v>0.95</v>
      </c>
      <c r="AK35" s="235">
        <v>108.5</v>
      </c>
      <c r="AN35" s="69">
        <v>18</v>
      </c>
      <c r="AO35" s="67">
        <v>4650</v>
      </c>
      <c r="AP35" s="67">
        <v>8.8999999999999996E-2</v>
      </c>
      <c r="AQ35" s="67">
        <v>0.13</v>
      </c>
      <c r="AS35" s="69">
        <v>17</v>
      </c>
      <c r="AT35" s="67">
        <v>3500</v>
      </c>
      <c r="AU35" s="67">
        <v>7.8E-2</v>
      </c>
      <c r="AV35" s="67">
        <v>0.11</v>
      </c>
      <c r="AX35" s="69">
        <v>17</v>
      </c>
      <c r="AY35" s="67">
        <v>3500</v>
      </c>
      <c r="AZ35" s="67">
        <v>7.8E-2</v>
      </c>
      <c r="BA35" s="67">
        <v>0.11</v>
      </c>
      <c r="BC35" s="69">
        <v>17</v>
      </c>
      <c r="BD35" s="67">
        <v>4200</v>
      </c>
      <c r="BE35" s="67">
        <v>8.8999999999999996E-2</v>
      </c>
      <c r="BF35" s="67">
        <v>0.12</v>
      </c>
      <c r="BH35" s="69">
        <v>18</v>
      </c>
      <c r="BI35" s="67">
        <v>4360</v>
      </c>
      <c r="BJ35" s="67">
        <v>7.1999999999999995E-2</v>
      </c>
      <c r="BK35" s="67">
        <v>0.1</v>
      </c>
      <c r="BL35" s="373"/>
      <c r="BM35" s="69">
        <v>17.5</v>
      </c>
      <c r="BN35" s="67">
        <v>5000</v>
      </c>
      <c r="BO35" s="67">
        <v>0.09</v>
      </c>
      <c r="BP35" s="67">
        <v>0.12</v>
      </c>
      <c r="BR35" s="69">
        <v>17.5</v>
      </c>
      <c r="BS35" s="67">
        <v>4600</v>
      </c>
      <c r="BT35" s="67">
        <v>7.0000000000000007E-2</v>
      </c>
      <c r="BU35" s="67">
        <v>0.1</v>
      </c>
      <c r="BW35" s="69">
        <v>17.5</v>
      </c>
      <c r="BX35" s="67">
        <v>4600</v>
      </c>
      <c r="BY35" s="67">
        <v>7.0000000000000007E-2</v>
      </c>
      <c r="BZ35" s="67">
        <v>0.1</v>
      </c>
      <c r="CB35" s="69">
        <v>17.5</v>
      </c>
      <c r="CC35" s="67">
        <v>5500</v>
      </c>
      <c r="CD35" s="67">
        <v>8.3000000000000004E-2</v>
      </c>
      <c r="CE35" s="67">
        <v>0.11</v>
      </c>
      <c r="CG35" s="69">
        <v>17.5</v>
      </c>
      <c r="CH35" s="67">
        <v>5560</v>
      </c>
      <c r="CI35" s="67">
        <v>8.4000000000000005E-2</v>
      </c>
      <c r="CJ35" s="67">
        <v>0.11</v>
      </c>
      <c r="CL35" s="69">
        <v>17</v>
      </c>
      <c r="CM35" s="67">
        <v>6000</v>
      </c>
      <c r="CN35" s="67">
        <v>8.3000000000000004E-2</v>
      </c>
      <c r="CO35" s="67">
        <v>0.112</v>
      </c>
    </row>
    <row r="36" spans="2:93" ht="14.55" customHeight="1" x14ac:dyDescent="0.3">
      <c r="B36" s="186">
        <v>5</v>
      </c>
      <c r="C36" s="184">
        <v>98.9</v>
      </c>
      <c r="D36" s="185">
        <v>99.4</v>
      </c>
      <c r="G36" s="192">
        <v>5</v>
      </c>
      <c r="H36" s="184">
        <v>96.2</v>
      </c>
      <c r="I36" s="185"/>
      <c r="L36" s="192">
        <v>5</v>
      </c>
      <c r="M36" s="184">
        <v>99.4</v>
      </c>
      <c r="N36" s="185">
        <v>99.9</v>
      </c>
      <c r="U36" s="186">
        <v>3</v>
      </c>
      <c r="V36" s="184">
        <v>91.9</v>
      </c>
      <c r="W36" s="185">
        <v>92.2</v>
      </c>
      <c r="Z36" s="186">
        <v>3</v>
      </c>
      <c r="AA36" s="184">
        <v>91.9</v>
      </c>
      <c r="AB36" s="185">
        <v>92.2</v>
      </c>
      <c r="AE36" s="186">
        <v>5</v>
      </c>
      <c r="AF36" s="184">
        <v>101.1</v>
      </c>
      <c r="AG36" s="185">
        <v>101.2</v>
      </c>
      <c r="AJ36" s="186">
        <v>6</v>
      </c>
      <c r="AK36" s="184">
        <v>105.5</v>
      </c>
      <c r="AN36" s="69">
        <v>18.5</v>
      </c>
      <c r="AO36" s="67">
        <v>4650</v>
      </c>
      <c r="AP36" s="67">
        <v>8.2000000000000003E-2</v>
      </c>
      <c r="AQ36" s="67">
        <v>0.12</v>
      </c>
      <c r="AS36" s="69">
        <v>17.5</v>
      </c>
      <c r="AT36" s="67">
        <v>3500</v>
      </c>
      <c r="AU36" s="67">
        <v>7.0999999999999994E-2</v>
      </c>
      <c r="AV36" s="67">
        <v>0.1</v>
      </c>
      <c r="AX36" s="69">
        <v>17.5</v>
      </c>
      <c r="AY36" s="67">
        <v>3500</v>
      </c>
      <c r="AZ36" s="67">
        <v>7.0999999999999994E-2</v>
      </c>
      <c r="BA36" s="67">
        <v>0.1</v>
      </c>
      <c r="BC36" s="69">
        <v>17.5</v>
      </c>
      <c r="BD36" s="67">
        <v>4200</v>
      </c>
      <c r="BE36" s="67">
        <v>8.2000000000000003E-2</v>
      </c>
      <c r="BF36" s="67">
        <v>0.11</v>
      </c>
      <c r="BH36" s="69">
        <v>18.5</v>
      </c>
      <c r="BI36" s="67">
        <v>4360</v>
      </c>
      <c r="BJ36" s="67">
        <v>6.6000000000000003E-2</v>
      </c>
      <c r="BK36" s="67">
        <v>0.09</v>
      </c>
      <c r="BL36" s="373"/>
      <c r="BM36" s="69">
        <v>18</v>
      </c>
      <c r="BN36" s="67">
        <v>5000</v>
      </c>
      <c r="BO36" s="67">
        <v>8.2000000000000003E-2</v>
      </c>
      <c r="BP36" s="67">
        <v>0.11</v>
      </c>
      <c r="BR36" s="69">
        <v>18</v>
      </c>
      <c r="BS36" s="67">
        <v>4600</v>
      </c>
      <c r="BT36" s="67">
        <v>6.4000000000000001E-2</v>
      </c>
      <c r="BU36" s="67">
        <v>0.09</v>
      </c>
      <c r="BW36" s="69">
        <v>18</v>
      </c>
      <c r="BX36" s="67">
        <v>4600</v>
      </c>
      <c r="BY36" s="67">
        <v>6.4000000000000001E-2</v>
      </c>
      <c r="BZ36" s="67">
        <v>0.09</v>
      </c>
      <c r="CB36" s="69">
        <v>18</v>
      </c>
      <c r="CC36" s="67">
        <v>5500</v>
      </c>
      <c r="CD36" s="67">
        <v>7.6999999999999999E-2</v>
      </c>
      <c r="CE36" s="67">
        <v>0.1</v>
      </c>
      <c r="CG36" s="69">
        <v>18</v>
      </c>
      <c r="CH36" s="67">
        <v>5560</v>
      </c>
      <c r="CI36" s="67">
        <v>7.6999999999999999E-2</v>
      </c>
      <c r="CJ36" s="67">
        <v>0.1</v>
      </c>
      <c r="CL36" s="69">
        <v>17.5</v>
      </c>
      <c r="CM36" s="67">
        <v>6000</v>
      </c>
      <c r="CN36" s="67">
        <v>7.5999999999999998E-2</v>
      </c>
      <c r="CO36" s="67">
        <v>0.10299999999999999</v>
      </c>
    </row>
    <row r="37" spans="2:93" x14ac:dyDescent="0.3">
      <c r="B37" s="186">
        <v>6</v>
      </c>
      <c r="C37" s="184">
        <v>102</v>
      </c>
      <c r="D37" s="185">
        <v>102.5</v>
      </c>
      <c r="G37" s="192">
        <v>6</v>
      </c>
      <c r="H37" s="184">
        <v>100</v>
      </c>
      <c r="I37" s="185"/>
      <c r="L37" s="192">
        <v>6</v>
      </c>
      <c r="M37" s="184">
        <v>102.6</v>
      </c>
      <c r="N37" s="185">
        <v>102.8</v>
      </c>
      <c r="U37" s="186">
        <v>4</v>
      </c>
      <c r="V37" s="184">
        <v>97.5</v>
      </c>
      <c r="W37" s="185">
        <v>97.7</v>
      </c>
      <c r="Z37" s="186">
        <v>4</v>
      </c>
      <c r="AA37" s="184">
        <v>97.5</v>
      </c>
      <c r="AB37" s="185">
        <v>97.7</v>
      </c>
      <c r="AE37" s="186">
        <v>6</v>
      </c>
      <c r="AF37" s="184">
        <v>103.2</v>
      </c>
      <c r="AG37" s="185">
        <v>103.3</v>
      </c>
      <c r="AJ37" s="186">
        <v>7</v>
      </c>
      <c r="AK37" s="184">
        <v>106</v>
      </c>
      <c r="AN37" s="69">
        <v>19</v>
      </c>
      <c r="AO37" s="67">
        <v>4650</v>
      </c>
      <c r="AP37" s="67">
        <v>7.5999999999999998E-2</v>
      </c>
      <c r="AQ37" s="67">
        <v>0.11</v>
      </c>
      <c r="AS37" s="69">
        <v>18</v>
      </c>
      <c r="AT37" s="67">
        <v>3500</v>
      </c>
      <c r="AU37" s="67">
        <v>6.6000000000000003E-2</v>
      </c>
      <c r="AV37" s="67">
        <v>0.09</v>
      </c>
      <c r="AX37" s="69">
        <v>18</v>
      </c>
      <c r="AY37" s="67">
        <v>3500</v>
      </c>
      <c r="AZ37" s="67">
        <v>6.6000000000000003E-2</v>
      </c>
      <c r="BA37" s="67">
        <v>0.09</v>
      </c>
      <c r="BC37" s="69">
        <v>18</v>
      </c>
      <c r="BD37" s="67">
        <v>4200</v>
      </c>
      <c r="BE37" s="67">
        <v>7.4999999999999997E-2</v>
      </c>
      <c r="BF37" s="67">
        <v>0.1</v>
      </c>
      <c r="BH37" s="69">
        <v>19</v>
      </c>
      <c r="BI37" s="67">
        <v>4360</v>
      </c>
      <c r="BJ37" s="67">
        <v>6.0999999999999999E-2</v>
      </c>
      <c r="BK37" s="67">
        <v>0.09</v>
      </c>
      <c r="BL37" s="373"/>
      <c r="BM37" s="69">
        <v>18.5</v>
      </c>
      <c r="BN37" s="67">
        <v>5000</v>
      </c>
      <c r="BO37" s="67">
        <v>7.5999999999999998E-2</v>
      </c>
      <c r="BP37" s="67">
        <v>0.11</v>
      </c>
      <c r="BR37" s="69">
        <v>18.5</v>
      </c>
      <c r="BS37" s="67">
        <v>4600</v>
      </c>
      <c r="BT37" s="67">
        <v>5.8999999999999997E-2</v>
      </c>
      <c r="BU37" s="67">
        <v>0.08</v>
      </c>
      <c r="BW37" s="69">
        <v>18.5</v>
      </c>
      <c r="BX37" s="67">
        <v>4600</v>
      </c>
      <c r="BY37" s="67">
        <v>5.8999999999999997E-2</v>
      </c>
      <c r="BZ37" s="67">
        <v>0.08</v>
      </c>
      <c r="CB37" s="69">
        <v>18.5</v>
      </c>
      <c r="CC37" s="67">
        <v>5500</v>
      </c>
      <c r="CD37" s="67">
        <v>7.0999999999999994E-2</v>
      </c>
      <c r="CE37" s="67">
        <v>0.1</v>
      </c>
      <c r="CG37" s="69">
        <v>18.5</v>
      </c>
      <c r="CH37" s="67">
        <v>5560</v>
      </c>
      <c r="CI37" s="67">
        <v>7.0999999999999994E-2</v>
      </c>
      <c r="CJ37" s="67">
        <v>0.1</v>
      </c>
      <c r="CL37" s="69">
        <v>18</v>
      </c>
      <c r="CM37" s="67">
        <v>6000</v>
      </c>
      <c r="CN37" s="67">
        <v>7.0000000000000007E-2</v>
      </c>
      <c r="CO37" s="67">
        <v>9.5000000000000001E-2</v>
      </c>
    </row>
    <row r="38" spans="2:93" x14ac:dyDescent="0.3">
      <c r="B38" s="186">
        <v>7</v>
      </c>
      <c r="C38" s="184">
        <v>104.1</v>
      </c>
      <c r="D38" s="185">
        <v>104.4</v>
      </c>
      <c r="G38" s="192">
        <v>7</v>
      </c>
      <c r="H38" s="184">
        <v>102.3</v>
      </c>
      <c r="I38" s="185"/>
      <c r="L38" s="192">
        <v>7</v>
      </c>
      <c r="M38" s="184">
        <v>104.4</v>
      </c>
      <c r="N38" s="185">
        <v>104.6</v>
      </c>
      <c r="U38" s="186">
        <v>5</v>
      </c>
      <c r="V38" s="184">
        <v>101.5</v>
      </c>
      <c r="W38" s="185">
        <v>101.8</v>
      </c>
      <c r="Z38" s="186">
        <v>5</v>
      </c>
      <c r="AA38" s="184">
        <v>101.5</v>
      </c>
      <c r="AB38" s="185">
        <v>101.8</v>
      </c>
      <c r="AE38" s="186">
        <v>7</v>
      </c>
      <c r="AF38" s="184">
        <v>104.3</v>
      </c>
      <c r="AG38" s="185">
        <v>104.3</v>
      </c>
      <c r="AJ38" s="186">
        <v>8</v>
      </c>
      <c r="AK38" s="184">
        <v>107.5</v>
      </c>
      <c r="AN38" s="69">
        <v>19.5</v>
      </c>
      <c r="AO38" s="67">
        <v>4650</v>
      </c>
      <c r="AP38" s="67">
        <v>7.0000000000000007E-2</v>
      </c>
      <c r="AQ38" s="67">
        <v>0.1</v>
      </c>
      <c r="AS38" s="69">
        <v>18.5</v>
      </c>
      <c r="AT38" s="67">
        <v>3500</v>
      </c>
      <c r="AU38" s="67">
        <v>0.06</v>
      </c>
      <c r="AV38" s="67">
        <v>0.09</v>
      </c>
      <c r="AX38" s="69">
        <v>18.5</v>
      </c>
      <c r="AY38" s="67">
        <v>3500</v>
      </c>
      <c r="AZ38" s="67">
        <v>0.06</v>
      </c>
      <c r="BA38" s="67">
        <v>0.09</v>
      </c>
      <c r="BC38" s="69">
        <v>18.5</v>
      </c>
      <c r="BD38" s="67">
        <v>4200</v>
      </c>
      <c r="BE38" s="67">
        <v>6.9000000000000006E-2</v>
      </c>
      <c r="BF38" s="67">
        <v>0.1</v>
      </c>
      <c r="BH38" s="69">
        <v>19.5</v>
      </c>
      <c r="BI38" s="67">
        <v>4360</v>
      </c>
      <c r="BJ38" s="67">
        <v>5.7000000000000002E-2</v>
      </c>
      <c r="BK38" s="67">
        <v>0.08</v>
      </c>
      <c r="BL38" s="373"/>
      <c r="BM38" s="69">
        <v>19</v>
      </c>
      <c r="BN38" s="67">
        <v>5000</v>
      </c>
      <c r="BO38" s="67">
        <v>7.0000000000000007E-2</v>
      </c>
      <c r="BP38" s="67">
        <v>0.1</v>
      </c>
      <c r="BR38" s="69">
        <v>19</v>
      </c>
      <c r="BS38" s="67">
        <v>4600</v>
      </c>
      <c r="BT38" s="67">
        <v>5.3999999999999999E-2</v>
      </c>
      <c r="BU38" s="67">
        <v>0.08</v>
      </c>
      <c r="BW38" s="69">
        <v>19</v>
      </c>
      <c r="BX38" s="67">
        <v>4600</v>
      </c>
      <c r="BY38" s="67">
        <v>5.3999999999999999E-2</v>
      </c>
      <c r="BZ38" s="67">
        <v>0.08</v>
      </c>
      <c r="CB38" s="69">
        <v>19</v>
      </c>
      <c r="CC38" s="67">
        <v>5500</v>
      </c>
      <c r="CD38" s="67">
        <v>6.5000000000000002E-2</v>
      </c>
      <c r="CE38" s="67">
        <v>0.09</v>
      </c>
      <c r="CG38" s="69">
        <v>19</v>
      </c>
      <c r="CH38" s="67">
        <v>5560</v>
      </c>
      <c r="CI38" s="67">
        <v>6.6000000000000003E-2</v>
      </c>
      <c r="CJ38" s="67">
        <v>0.09</v>
      </c>
      <c r="CL38" s="69">
        <v>18.5</v>
      </c>
      <c r="CM38" s="67">
        <v>6000</v>
      </c>
      <c r="CN38" s="67">
        <v>6.4000000000000001E-2</v>
      </c>
      <c r="CO38" s="67">
        <v>8.7999999999999995E-2</v>
      </c>
    </row>
    <row r="39" spans="2:93" x14ac:dyDescent="0.3">
      <c r="B39" s="186">
        <v>8</v>
      </c>
      <c r="C39" s="184">
        <v>105.2</v>
      </c>
      <c r="D39" s="185">
        <v>105.3</v>
      </c>
      <c r="G39" s="192">
        <v>8</v>
      </c>
      <c r="H39" s="184">
        <v>104.3</v>
      </c>
      <c r="I39" s="185"/>
      <c r="L39" s="192">
        <v>8</v>
      </c>
      <c r="M39" s="184">
        <v>105.3</v>
      </c>
      <c r="N39" s="185">
        <v>105.3</v>
      </c>
      <c r="U39" s="186">
        <v>6</v>
      </c>
      <c r="V39" s="184">
        <v>104.2</v>
      </c>
      <c r="W39" s="185">
        <v>104.4</v>
      </c>
      <c r="Z39" s="186">
        <v>6</v>
      </c>
      <c r="AA39" s="184">
        <v>104.2</v>
      </c>
      <c r="AB39" s="185">
        <v>104.4</v>
      </c>
      <c r="AE39" s="186">
        <v>8</v>
      </c>
      <c r="AF39" s="184">
        <v>104.8</v>
      </c>
      <c r="AG39" s="185">
        <v>104.8</v>
      </c>
      <c r="AJ39" s="187">
        <v>9</v>
      </c>
      <c r="AK39" s="188">
        <v>108.5</v>
      </c>
      <c r="AN39" s="69">
        <v>20</v>
      </c>
      <c r="AO39" s="67">
        <v>4650</v>
      </c>
      <c r="AP39" s="67">
        <v>6.5000000000000002E-2</v>
      </c>
      <c r="AQ39" s="67">
        <v>0.1</v>
      </c>
      <c r="AS39" s="69">
        <v>19</v>
      </c>
      <c r="AT39" s="67">
        <v>3500</v>
      </c>
      <c r="AU39" s="67">
        <v>5.6000000000000001E-2</v>
      </c>
      <c r="AV39" s="67">
        <v>0.08</v>
      </c>
      <c r="AX39" s="69">
        <v>19</v>
      </c>
      <c r="AY39" s="67">
        <v>3500</v>
      </c>
      <c r="AZ39" s="67">
        <v>5.6000000000000001E-2</v>
      </c>
      <c r="BA39" s="67">
        <v>0.08</v>
      </c>
      <c r="BC39" s="69">
        <v>19</v>
      </c>
      <c r="BD39" s="67">
        <v>4200</v>
      </c>
      <c r="BE39" s="67">
        <v>6.4000000000000001E-2</v>
      </c>
      <c r="BF39" s="67">
        <v>0.09</v>
      </c>
      <c r="BH39" s="69">
        <v>20</v>
      </c>
      <c r="BI39" s="67">
        <v>4360</v>
      </c>
      <c r="BJ39" s="67">
        <v>5.1999999999999998E-2</v>
      </c>
      <c r="BK39" s="67">
        <v>0.08</v>
      </c>
      <c r="BL39" s="373"/>
      <c r="BM39" s="69">
        <v>19.5</v>
      </c>
      <c r="BN39" s="67">
        <v>5000</v>
      </c>
      <c r="BO39" s="67">
        <v>6.5000000000000002E-2</v>
      </c>
      <c r="BP39" s="67">
        <v>0.09</v>
      </c>
      <c r="BR39" s="69">
        <v>19.5</v>
      </c>
      <c r="BS39" s="67">
        <v>4600</v>
      </c>
      <c r="BT39" s="67">
        <v>0.05</v>
      </c>
      <c r="BU39" s="67">
        <v>7.0000000000000007E-2</v>
      </c>
      <c r="BW39" s="69">
        <v>19.5</v>
      </c>
      <c r="BX39" s="67">
        <v>4600</v>
      </c>
      <c r="BY39" s="67">
        <v>0.05</v>
      </c>
      <c r="BZ39" s="67">
        <v>7.0000000000000007E-2</v>
      </c>
      <c r="CB39" s="69">
        <v>19.5</v>
      </c>
      <c r="CC39" s="67">
        <v>5500</v>
      </c>
      <c r="CD39" s="67">
        <v>0.06</v>
      </c>
      <c r="CE39" s="67">
        <v>0.08</v>
      </c>
      <c r="CG39" s="69">
        <v>19.5</v>
      </c>
      <c r="CH39" s="67">
        <v>5560</v>
      </c>
      <c r="CI39" s="67">
        <v>6.0999999999999999E-2</v>
      </c>
      <c r="CJ39" s="67">
        <v>0.08</v>
      </c>
      <c r="CL39" s="69">
        <v>19</v>
      </c>
      <c r="CM39" s="67">
        <v>6000</v>
      </c>
      <c r="CN39" s="67">
        <v>5.8999999999999997E-2</v>
      </c>
      <c r="CO39" s="67">
        <v>8.1000000000000003E-2</v>
      </c>
    </row>
    <row r="40" spans="2:93" x14ac:dyDescent="0.3">
      <c r="B40" s="186">
        <v>9</v>
      </c>
      <c r="C40" s="184">
        <v>105.5</v>
      </c>
      <c r="D40" s="185">
        <v>105.5</v>
      </c>
      <c r="G40" s="192">
        <v>9</v>
      </c>
      <c r="H40" s="184">
        <v>104.3</v>
      </c>
      <c r="I40" s="185"/>
      <c r="L40" s="192">
        <v>9</v>
      </c>
      <c r="M40" s="184">
        <v>105.5</v>
      </c>
      <c r="N40" s="185">
        <v>105.5</v>
      </c>
      <c r="U40" s="186">
        <v>7</v>
      </c>
      <c r="V40" s="184">
        <v>106</v>
      </c>
      <c r="W40" s="185">
        <v>106</v>
      </c>
      <c r="Z40" s="186">
        <v>7</v>
      </c>
      <c r="AA40" s="184">
        <v>106</v>
      </c>
      <c r="AB40" s="185">
        <v>106</v>
      </c>
      <c r="AE40" s="186">
        <v>9</v>
      </c>
      <c r="AF40" s="184">
        <v>105</v>
      </c>
      <c r="AG40" s="185">
        <v>105</v>
      </c>
      <c r="AN40" s="69">
        <v>20.5</v>
      </c>
      <c r="AO40" s="67">
        <v>4650</v>
      </c>
      <c r="AP40" s="67">
        <v>0.06</v>
      </c>
      <c r="AQ40" s="67">
        <v>0.09</v>
      </c>
      <c r="AS40" s="69">
        <v>19.5</v>
      </c>
      <c r="AT40" s="67">
        <v>3495</v>
      </c>
      <c r="AU40" s="67">
        <v>5.0999999999999997E-2</v>
      </c>
      <c r="AV40" s="67">
        <v>7.0000000000000007E-2</v>
      </c>
      <c r="AX40" s="69">
        <v>19.5</v>
      </c>
      <c r="AY40" s="67">
        <v>3500</v>
      </c>
      <c r="AZ40" s="67">
        <v>5.1999999999999998E-2</v>
      </c>
      <c r="BA40" s="67">
        <v>0.08</v>
      </c>
      <c r="BC40" s="69">
        <v>19.5</v>
      </c>
      <c r="BD40" s="67">
        <v>4200</v>
      </c>
      <c r="BE40" s="67">
        <v>5.8999999999999997E-2</v>
      </c>
      <c r="BF40" s="67">
        <v>0.08</v>
      </c>
      <c r="BH40" s="69">
        <v>20.5</v>
      </c>
      <c r="BI40" s="67">
        <v>4360</v>
      </c>
      <c r="BJ40" s="67">
        <v>4.9000000000000002E-2</v>
      </c>
      <c r="BK40" s="67">
        <v>7.0000000000000007E-2</v>
      </c>
      <c r="BL40" s="373"/>
      <c r="BM40" s="69">
        <v>20</v>
      </c>
      <c r="BN40" s="67">
        <v>5000</v>
      </c>
      <c r="BO40" s="67">
        <v>0.06</v>
      </c>
      <c r="BP40" s="67">
        <v>0.08</v>
      </c>
      <c r="BR40" s="69">
        <v>20</v>
      </c>
      <c r="BS40" s="67">
        <v>4600</v>
      </c>
      <c r="BT40" s="67">
        <v>4.7E-2</v>
      </c>
      <c r="BU40" s="67">
        <v>7.0000000000000007E-2</v>
      </c>
      <c r="BW40" s="69">
        <v>20</v>
      </c>
      <c r="BX40" s="67">
        <v>4600</v>
      </c>
      <c r="BY40" s="67">
        <v>4.7E-2</v>
      </c>
      <c r="BZ40" s="67">
        <v>7.0000000000000007E-2</v>
      </c>
      <c r="CB40" s="69">
        <v>20</v>
      </c>
      <c r="CC40" s="67">
        <v>5500</v>
      </c>
      <c r="CD40" s="67">
        <v>5.6000000000000001E-2</v>
      </c>
      <c r="CE40" s="67">
        <v>0.08</v>
      </c>
      <c r="CG40" s="69">
        <v>20</v>
      </c>
      <c r="CH40" s="67">
        <v>5560</v>
      </c>
      <c r="CI40" s="67">
        <v>5.6000000000000001E-2</v>
      </c>
      <c r="CJ40" s="67">
        <v>0.08</v>
      </c>
      <c r="CL40" s="69">
        <v>19.5</v>
      </c>
      <c r="CM40" s="67">
        <v>6000</v>
      </c>
      <c r="CN40" s="67">
        <v>5.5E-2</v>
      </c>
      <c r="CO40" s="67">
        <v>7.4999999999999997E-2</v>
      </c>
    </row>
    <row r="41" spans="2:93" x14ac:dyDescent="0.3">
      <c r="B41" s="187">
        <v>10</v>
      </c>
      <c r="C41" s="188">
        <v>105.5</v>
      </c>
      <c r="D41" s="185">
        <v>105.5</v>
      </c>
      <c r="G41" s="193">
        <v>10</v>
      </c>
      <c r="H41" s="184">
        <v>104.3</v>
      </c>
      <c r="I41" s="185"/>
      <c r="L41" s="193">
        <v>10</v>
      </c>
      <c r="M41" s="184">
        <v>105.5</v>
      </c>
      <c r="N41" s="185">
        <v>105.5</v>
      </c>
      <c r="U41" s="186">
        <v>8</v>
      </c>
      <c r="V41" s="184">
        <v>106.4</v>
      </c>
      <c r="W41" s="185">
        <v>106.4</v>
      </c>
      <c r="Z41" s="186">
        <v>8</v>
      </c>
      <c r="AA41" s="184">
        <v>106.4</v>
      </c>
      <c r="AB41" s="185">
        <v>106.4</v>
      </c>
      <c r="AE41" s="187">
        <v>10</v>
      </c>
      <c r="AF41" s="184">
        <v>105</v>
      </c>
      <c r="AG41" s="185">
        <v>105</v>
      </c>
      <c r="AN41" s="69">
        <v>21</v>
      </c>
      <c r="AO41" s="67">
        <v>4650</v>
      </c>
      <c r="AP41" s="67">
        <v>5.6000000000000001E-2</v>
      </c>
      <c r="AQ41" s="67">
        <v>0.08</v>
      </c>
      <c r="AS41" s="69">
        <v>20</v>
      </c>
      <c r="AT41" s="67">
        <v>3484</v>
      </c>
      <c r="AU41" s="67">
        <v>4.8000000000000001E-2</v>
      </c>
      <c r="AV41" s="67">
        <v>7.0000000000000007E-2</v>
      </c>
      <c r="AX41" s="69">
        <v>20</v>
      </c>
      <c r="AY41" s="67">
        <v>3500</v>
      </c>
      <c r="AZ41" s="67">
        <v>4.8000000000000001E-2</v>
      </c>
      <c r="BA41" s="67">
        <v>7.0000000000000007E-2</v>
      </c>
      <c r="BC41" s="69">
        <v>20</v>
      </c>
      <c r="BD41" s="67">
        <v>4200</v>
      </c>
      <c r="BE41" s="67">
        <v>5.5E-2</v>
      </c>
      <c r="BF41" s="67">
        <v>0.08</v>
      </c>
      <c r="BH41" s="69">
        <v>21</v>
      </c>
      <c r="BI41" s="67">
        <v>4360</v>
      </c>
      <c r="BJ41" s="67">
        <v>4.4999999999999998E-2</v>
      </c>
      <c r="BK41" s="67">
        <v>7.0000000000000007E-2</v>
      </c>
      <c r="BL41" s="373"/>
      <c r="BM41" s="69">
        <v>20.5</v>
      </c>
      <c r="BN41" s="67">
        <v>5000</v>
      </c>
      <c r="BO41" s="67">
        <v>5.6000000000000001E-2</v>
      </c>
      <c r="BP41" s="67">
        <v>0.08</v>
      </c>
      <c r="BR41" s="69">
        <v>20.5</v>
      </c>
      <c r="BS41" s="67">
        <v>4600</v>
      </c>
      <c r="BT41" s="67">
        <v>4.2999999999999997E-2</v>
      </c>
      <c r="BU41" s="67">
        <v>0.06</v>
      </c>
      <c r="BW41" s="69">
        <v>20.5</v>
      </c>
      <c r="BX41" s="67">
        <v>4600</v>
      </c>
      <c r="BY41" s="67">
        <v>4.2999999999999997E-2</v>
      </c>
      <c r="BZ41" s="67">
        <v>0.06</v>
      </c>
      <c r="CB41" s="69">
        <v>20.5</v>
      </c>
      <c r="CC41" s="67">
        <v>5500</v>
      </c>
      <c r="CD41" s="67">
        <v>5.1999999999999998E-2</v>
      </c>
      <c r="CE41" s="67">
        <v>7.0000000000000007E-2</v>
      </c>
      <c r="CG41" s="69">
        <v>20.5</v>
      </c>
      <c r="CH41" s="67">
        <v>5503</v>
      </c>
      <c r="CI41" s="67">
        <v>5.1999999999999998E-2</v>
      </c>
      <c r="CJ41" s="67">
        <v>7.0000000000000007E-2</v>
      </c>
      <c r="CL41" s="69">
        <v>20</v>
      </c>
      <c r="CM41" s="67">
        <v>6000</v>
      </c>
      <c r="CN41" s="67">
        <v>5.0999999999999997E-2</v>
      </c>
      <c r="CO41" s="67">
        <v>7.0000000000000007E-2</v>
      </c>
    </row>
    <row r="42" spans="2:93" x14ac:dyDescent="0.3">
      <c r="B42" s="86" t="s">
        <v>340</v>
      </c>
      <c r="G42" s="86" t="s">
        <v>340</v>
      </c>
      <c r="U42" s="186">
        <v>9</v>
      </c>
      <c r="V42" s="184">
        <v>106.5</v>
      </c>
      <c r="W42" s="185">
        <v>106.5</v>
      </c>
      <c r="Z42" s="186">
        <v>9</v>
      </c>
      <c r="AA42" s="184">
        <v>106.5</v>
      </c>
      <c r="AB42" s="185">
        <v>106.5</v>
      </c>
      <c r="AE42" s="86" t="s">
        <v>340</v>
      </c>
      <c r="AJ42" s="86" t="s">
        <v>340</v>
      </c>
      <c r="AN42" s="69">
        <v>21.5</v>
      </c>
      <c r="AO42" s="67">
        <v>4650</v>
      </c>
      <c r="AP42" s="67">
        <v>5.1999999999999998E-2</v>
      </c>
      <c r="AQ42" s="67">
        <v>0.08</v>
      </c>
      <c r="AS42" s="69">
        <v>20.5</v>
      </c>
      <c r="AT42" s="67">
        <v>3462</v>
      </c>
      <c r="AU42" s="67">
        <v>4.3999999999999997E-2</v>
      </c>
      <c r="AV42" s="67">
        <v>0.06</v>
      </c>
      <c r="AX42" s="69">
        <v>20.5</v>
      </c>
      <c r="AY42" s="67">
        <v>3499</v>
      </c>
      <c r="AZ42" s="67">
        <v>4.3999999999999997E-2</v>
      </c>
      <c r="BA42" s="67">
        <v>7.0000000000000007E-2</v>
      </c>
      <c r="BC42" s="69">
        <v>20.5</v>
      </c>
      <c r="BD42" s="67">
        <v>4200</v>
      </c>
      <c r="BE42" s="67">
        <v>5.0999999999999997E-2</v>
      </c>
      <c r="BF42" s="67">
        <v>7.0000000000000007E-2</v>
      </c>
      <c r="BH42" s="69">
        <v>21.5</v>
      </c>
      <c r="BI42" s="67">
        <v>4360</v>
      </c>
      <c r="BJ42" s="67">
        <v>4.2000000000000003E-2</v>
      </c>
      <c r="BK42" s="67">
        <v>0.06</v>
      </c>
      <c r="BL42" s="373"/>
      <c r="BM42" s="69">
        <v>21</v>
      </c>
      <c r="BN42" s="67">
        <v>5000</v>
      </c>
      <c r="BO42" s="67">
        <v>5.1999999999999998E-2</v>
      </c>
      <c r="BP42" s="67">
        <v>7.0000000000000007E-2</v>
      </c>
      <c r="BR42" s="69">
        <v>21</v>
      </c>
      <c r="BS42" s="67">
        <v>4600</v>
      </c>
      <c r="BT42" s="67">
        <v>0.04</v>
      </c>
      <c r="BU42" s="67">
        <v>0.06</v>
      </c>
      <c r="BW42" s="69">
        <v>21</v>
      </c>
      <c r="BX42" s="67">
        <v>4600</v>
      </c>
      <c r="BY42" s="67">
        <v>0.04</v>
      </c>
      <c r="BZ42" s="67">
        <v>0.06</v>
      </c>
      <c r="CB42" s="69">
        <v>21</v>
      </c>
      <c r="CC42" s="67">
        <v>5500</v>
      </c>
      <c r="CD42" s="67">
        <v>4.8000000000000001E-2</v>
      </c>
      <c r="CE42" s="67">
        <v>7.0000000000000007E-2</v>
      </c>
      <c r="CG42" s="69">
        <v>21</v>
      </c>
      <c r="CH42" s="67">
        <v>5406</v>
      </c>
      <c r="CI42" s="67">
        <v>4.7E-2</v>
      </c>
      <c r="CJ42" s="67">
        <v>7.0000000000000007E-2</v>
      </c>
      <c r="CM42" s="57"/>
    </row>
    <row r="43" spans="2:93" ht="14.55" thickBot="1" x14ac:dyDescent="0.35">
      <c r="B43" s="180" t="s">
        <v>17</v>
      </c>
      <c r="C43" s="237" t="s">
        <v>345</v>
      </c>
      <c r="G43" s="180" t="s">
        <v>17</v>
      </c>
      <c r="H43" s="89" t="s">
        <v>345</v>
      </c>
      <c r="U43" s="187">
        <v>10</v>
      </c>
      <c r="V43" s="188">
        <v>106.5</v>
      </c>
      <c r="W43" s="185">
        <v>106.5</v>
      </c>
      <c r="Z43" s="187">
        <v>10</v>
      </c>
      <c r="AA43" s="188">
        <v>106.5</v>
      </c>
      <c r="AB43" s="185">
        <v>106.5</v>
      </c>
      <c r="AE43" s="180" t="s">
        <v>17</v>
      </c>
      <c r="AF43" s="89" t="s">
        <v>345</v>
      </c>
      <c r="AJ43" s="180" t="s">
        <v>17</v>
      </c>
      <c r="AK43" s="89" t="s">
        <v>345</v>
      </c>
      <c r="AN43" s="69">
        <v>22</v>
      </c>
      <c r="AO43" s="67">
        <v>4650</v>
      </c>
      <c r="AP43" s="67">
        <v>4.9000000000000002E-2</v>
      </c>
      <c r="AQ43" s="67">
        <v>0.08</v>
      </c>
      <c r="AS43" s="69">
        <v>21</v>
      </c>
      <c r="AT43" s="67">
        <v>3423</v>
      </c>
      <c r="AU43" s="67">
        <v>0.04</v>
      </c>
      <c r="AV43" s="67">
        <v>0.06</v>
      </c>
      <c r="AX43" s="69">
        <v>21</v>
      </c>
      <c r="AY43" s="67">
        <v>3496</v>
      </c>
      <c r="AZ43" s="67">
        <v>4.1000000000000002E-2</v>
      </c>
      <c r="BA43" s="67">
        <v>0.06</v>
      </c>
      <c r="BC43" s="69">
        <v>21</v>
      </c>
      <c r="BD43" s="67">
        <v>4200</v>
      </c>
      <c r="BE43" s="67">
        <v>4.7E-2</v>
      </c>
      <c r="BF43" s="67">
        <v>7.0000000000000007E-2</v>
      </c>
      <c r="BH43" s="69">
        <v>22</v>
      </c>
      <c r="BI43" s="67">
        <v>4360</v>
      </c>
      <c r="BJ43" s="67">
        <v>3.9E-2</v>
      </c>
      <c r="BK43" s="67">
        <v>0.06</v>
      </c>
      <c r="BL43" s="373"/>
      <c r="BM43" s="69">
        <v>21.5</v>
      </c>
      <c r="BN43" s="67">
        <v>5000</v>
      </c>
      <c r="BO43" s="67">
        <v>4.8000000000000001E-2</v>
      </c>
      <c r="BP43" s="67">
        <v>7.0000000000000007E-2</v>
      </c>
      <c r="BR43" s="69">
        <v>21.5</v>
      </c>
      <c r="BS43" s="67">
        <v>4600</v>
      </c>
      <c r="BT43" s="67">
        <v>3.7999999999999999E-2</v>
      </c>
      <c r="BU43" s="67">
        <v>0.05</v>
      </c>
      <c r="BW43" s="69">
        <v>21.5</v>
      </c>
      <c r="BX43" s="67">
        <v>4600</v>
      </c>
      <c r="BY43" s="67">
        <v>3.7999999999999999E-2</v>
      </c>
      <c r="BZ43" s="67">
        <v>0.05</v>
      </c>
      <c r="CB43" s="69">
        <v>21.5</v>
      </c>
      <c r="CC43" s="67">
        <v>5500</v>
      </c>
      <c r="CD43" s="67">
        <v>4.4999999999999998E-2</v>
      </c>
      <c r="CE43" s="67">
        <v>0.06</v>
      </c>
      <c r="CG43" s="69">
        <v>21.5</v>
      </c>
      <c r="CH43" s="67">
        <v>5264</v>
      </c>
      <c r="CI43" s="67">
        <v>4.2999999999999997E-2</v>
      </c>
      <c r="CJ43" s="67">
        <v>0.06</v>
      </c>
      <c r="CM43" s="57"/>
    </row>
    <row r="44" spans="2:93" x14ac:dyDescent="0.3">
      <c r="B44" s="238">
        <v>7</v>
      </c>
      <c r="C44" s="239">
        <v>98.5</v>
      </c>
      <c r="G44" s="238">
        <v>7</v>
      </c>
      <c r="H44" s="239">
        <v>96.6</v>
      </c>
      <c r="AA44" s="57"/>
      <c r="AE44" s="238">
        <v>8</v>
      </c>
      <c r="AF44" s="239">
        <v>102</v>
      </c>
      <c r="AG44" s="289"/>
      <c r="AJ44" s="238">
        <v>8</v>
      </c>
      <c r="AK44" s="235">
        <v>105</v>
      </c>
      <c r="AN44" s="69">
        <v>22.5</v>
      </c>
      <c r="AO44" s="67">
        <v>4650</v>
      </c>
      <c r="AP44" s="67">
        <v>4.5999999999999999E-2</v>
      </c>
      <c r="AQ44" s="67">
        <v>7.0000000000000007E-2</v>
      </c>
      <c r="AS44" s="69">
        <v>21.5</v>
      </c>
      <c r="AT44" s="67">
        <v>3363</v>
      </c>
      <c r="AU44" s="67">
        <v>3.6999999999999998E-2</v>
      </c>
      <c r="AV44" s="67">
        <v>0.06</v>
      </c>
      <c r="AX44" s="69">
        <v>21.5</v>
      </c>
      <c r="AY44" s="67">
        <v>3486</v>
      </c>
      <c r="AZ44" s="67">
        <v>3.7999999999999999E-2</v>
      </c>
      <c r="BA44" s="67">
        <v>0.06</v>
      </c>
      <c r="BC44" s="69">
        <v>21.5</v>
      </c>
      <c r="BD44" s="67">
        <v>4200</v>
      </c>
      <c r="BE44" s="67">
        <v>4.3999999999999997E-2</v>
      </c>
      <c r="BF44" s="67">
        <v>0.06</v>
      </c>
      <c r="BH44" s="69">
        <v>22.5</v>
      </c>
      <c r="BI44" s="67">
        <v>4360</v>
      </c>
      <c r="BJ44" s="67">
        <v>3.6999999999999998E-2</v>
      </c>
      <c r="BK44" s="67">
        <v>0.06</v>
      </c>
      <c r="BL44" s="373"/>
      <c r="BM44" s="69">
        <v>22</v>
      </c>
      <c r="BN44" s="67">
        <v>5000</v>
      </c>
      <c r="BO44" s="67">
        <v>4.4999999999999998E-2</v>
      </c>
      <c r="BP44" s="67">
        <v>7.0000000000000007E-2</v>
      </c>
      <c r="BR44" s="69">
        <v>22</v>
      </c>
      <c r="BS44" s="67">
        <v>4600</v>
      </c>
      <c r="BT44" s="67">
        <v>3.5000000000000003E-2</v>
      </c>
      <c r="BU44" s="67">
        <v>0.05</v>
      </c>
      <c r="BW44" s="69">
        <v>22</v>
      </c>
      <c r="BX44" s="67">
        <v>4600</v>
      </c>
      <c r="BY44" s="67">
        <v>3.5000000000000003E-2</v>
      </c>
      <c r="BZ44" s="67">
        <v>0.05</v>
      </c>
      <c r="CB44" s="69">
        <v>22</v>
      </c>
      <c r="CC44" s="67">
        <v>5500</v>
      </c>
      <c r="CD44" s="67">
        <v>4.2000000000000003E-2</v>
      </c>
      <c r="CE44" s="67">
        <v>0.06</v>
      </c>
      <c r="CG44" s="69">
        <v>22</v>
      </c>
      <c r="CH44" s="67">
        <v>5069</v>
      </c>
      <c r="CI44" s="67">
        <v>3.9E-2</v>
      </c>
      <c r="CJ44" s="67">
        <v>0.06</v>
      </c>
      <c r="CM44" s="57"/>
    </row>
    <row r="45" spans="2:93" x14ac:dyDescent="0.3">
      <c r="B45" s="186">
        <v>8</v>
      </c>
      <c r="C45" s="190">
        <v>100.9</v>
      </c>
      <c r="G45" s="186">
        <v>8</v>
      </c>
      <c r="H45" s="190">
        <v>99.8</v>
      </c>
      <c r="J45" s="176"/>
      <c r="AA45" s="57"/>
      <c r="AE45" s="197">
        <v>9</v>
      </c>
      <c r="AF45" s="290">
        <v>103.3</v>
      </c>
      <c r="AJ45" s="197">
        <v>9</v>
      </c>
      <c r="AK45" s="195">
        <v>105.5</v>
      </c>
      <c r="AN45" s="69">
        <v>23</v>
      </c>
      <c r="AO45" s="67">
        <v>4650</v>
      </c>
      <c r="AP45" s="67">
        <v>4.2999999999999997E-2</v>
      </c>
      <c r="AQ45" s="67">
        <v>7.0000000000000007E-2</v>
      </c>
      <c r="AS45" s="69">
        <v>22</v>
      </c>
      <c r="AT45" s="67">
        <v>3272</v>
      </c>
      <c r="AU45" s="67">
        <v>3.4000000000000002E-2</v>
      </c>
      <c r="AV45" s="67">
        <v>0.05</v>
      </c>
      <c r="AX45" s="69">
        <v>22</v>
      </c>
      <c r="AY45" s="67">
        <v>3466</v>
      </c>
      <c r="AZ45" s="67">
        <v>3.5999999999999997E-2</v>
      </c>
      <c r="BA45" s="67">
        <v>0.05</v>
      </c>
      <c r="BC45" s="69">
        <v>22</v>
      </c>
      <c r="BD45" s="67">
        <v>4200</v>
      </c>
      <c r="BE45" s="67">
        <v>4.1000000000000002E-2</v>
      </c>
      <c r="BF45" s="67">
        <v>0.06</v>
      </c>
      <c r="BH45" s="69">
        <v>23</v>
      </c>
      <c r="BI45" s="67">
        <v>4360</v>
      </c>
      <c r="BJ45" s="67">
        <v>3.4000000000000002E-2</v>
      </c>
      <c r="BK45" s="67">
        <v>0.05</v>
      </c>
      <c r="BL45" s="373"/>
      <c r="BM45" s="69">
        <v>22.5</v>
      </c>
      <c r="BN45" s="67">
        <v>5000</v>
      </c>
      <c r="BO45" s="67">
        <v>4.2000000000000003E-2</v>
      </c>
      <c r="BP45" s="67">
        <v>0.06</v>
      </c>
      <c r="BR45" s="295" t="s">
        <v>553</v>
      </c>
      <c r="BS45" s="296" t="s">
        <v>715</v>
      </c>
      <c r="BT45" s="295"/>
      <c r="CB45" s="69">
        <v>22.5</v>
      </c>
      <c r="CC45" s="67">
        <v>4818</v>
      </c>
      <c r="CD45" s="67">
        <v>3.4000000000000002E-2</v>
      </c>
      <c r="CE45" s="67">
        <v>0.05</v>
      </c>
      <c r="CG45" s="69">
        <v>22.5</v>
      </c>
      <c r="CH45" s="67">
        <v>4818</v>
      </c>
      <c r="CI45" s="67">
        <v>3.4000000000000002E-2</v>
      </c>
      <c r="CJ45" s="67">
        <v>0.05</v>
      </c>
      <c r="CM45" s="57"/>
    </row>
    <row r="46" spans="2:93" x14ac:dyDescent="0.3">
      <c r="B46" s="186">
        <v>9</v>
      </c>
      <c r="C46" s="190">
        <v>102.7</v>
      </c>
      <c r="G46" s="186">
        <v>9</v>
      </c>
      <c r="H46" s="190">
        <v>101.5</v>
      </c>
      <c r="J46" s="176"/>
      <c r="AA46" s="57"/>
      <c r="AE46" s="186">
        <v>10</v>
      </c>
      <c r="AF46" s="190">
        <v>104.1</v>
      </c>
      <c r="AJ46" s="186">
        <v>10</v>
      </c>
      <c r="AK46" s="184">
        <v>105.8</v>
      </c>
      <c r="AN46" s="69">
        <v>23.5</v>
      </c>
      <c r="AO46" s="67">
        <v>4650</v>
      </c>
      <c r="AP46" s="67">
        <v>0.04</v>
      </c>
      <c r="AQ46" s="67">
        <v>0.06</v>
      </c>
      <c r="AS46" s="69">
        <v>22.5</v>
      </c>
      <c r="AT46" s="67">
        <v>3150</v>
      </c>
      <c r="AU46" s="67">
        <v>0.03</v>
      </c>
      <c r="AV46" s="67">
        <v>0.05</v>
      </c>
      <c r="AX46" s="69">
        <v>22.5</v>
      </c>
      <c r="AY46" s="67">
        <v>3432</v>
      </c>
      <c r="AZ46" s="67">
        <v>3.3000000000000002E-2</v>
      </c>
      <c r="BA46" s="67">
        <v>0.05</v>
      </c>
      <c r="BC46" s="69">
        <v>22.5</v>
      </c>
      <c r="BD46" s="67">
        <v>4200</v>
      </c>
      <c r="BE46" s="67">
        <v>3.9E-2</v>
      </c>
      <c r="BF46" s="67">
        <v>0.06</v>
      </c>
      <c r="BH46" s="69">
        <v>23.5</v>
      </c>
      <c r="BI46" s="67">
        <v>4360</v>
      </c>
      <c r="BJ46" s="67">
        <v>3.2000000000000001E-2</v>
      </c>
      <c r="BK46" s="67">
        <v>0.05</v>
      </c>
      <c r="BL46" s="373"/>
      <c r="BM46" s="69">
        <v>23</v>
      </c>
      <c r="BN46" s="67">
        <v>5000</v>
      </c>
      <c r="BO46" s="67">
        <v>0.04</v>
      </c>
      <c r="BP46" s="67">
        <v>0.06</v>
      </c>
      <c r="BW46" t="s">
        <v>493</v>
      </c>
      <c r="CB46" s="69">
        <v>23</v>
      </c>
      <c r="CC46" s="67">
        <v>4516</v>
      </c>
      <c r="CD46" s="67">
        <v>0.03</v>
      </c>
      <c r="CE46" s="67">
        <v>0.05</v>
      </c>
      <c r="CG46" s="69">
        <v>23</v>
      </c>
      <c r="CH46" s="67">
        <v>4516</v>
      </c>
      <c r="CI46" s="67">
        <v>0.03</v>
      </c>
      <c r="CJ46" s="67">
        <v>0.05</v>
      </c>
      <c r="CM46" s="57"/>
    </row>
    <row r="47" spans="2:93" ht="14.55" thickBot="1" x14ac:dyDescent="0.35">
      <c r="B47" s="186">
        <v>10</v>
      </c>
      <c r="C47" s="190">
        <v>104</v>
      </c>
      <c r="G47" s="186">
        <v>10</v>
      </c>
      <c r="H47" s="190">
        <v>102.8</v>
      </c>
      <c r="J47" s="176"/>
      <c r="AA47" s="57"/>
      <c r="AE47" s="186">
        <v>11</v>
      </c>
      <c r="AF47" s="190">
        <v>104.5</v>
      </c>
      <c r="AJ47" s="186">
        <v>11</v>
      </c>
      <c r="AK47" s="184">
        <v>106.8</v>
      </c>
      <c r="AN47" s="69">
        <v>24</v>
      </c>
      <c r="AO47" s="67">
        <v>4650</v>
      </c>
      <c r="AP47" s="67">
        <v>3.7999999999999999E-2</v>
      </c>
      <c r="AQ47" s="67">
        <v>0.06</v>
      </c>
      <c r="AS47" s="69">
        <v>23</v>
      </c>
      <c r="AT47" s="67">
        <v>2994</v>
      </c>
      <c r="AU47" s="67">
        <v>2.7E-2</v>
      </c>
      <c r="AV47" s="67">
        <v>0.05</v>
      </c>
      <c r="AX47" s="69">
        <v>23</v>
      </c>
      <c r="AY47" s="67">
        <v>3379</v>
      </c>
      <c r="AZ47" s="67">
        <v>0.03</v>
      </c>
      <c r="BA47" s="67">
        <v>0.05</v>
      </c>
      <c r="BC47" s="69">
        <v>23</v>
      </c>
      <c r="BD47" s="67">
        <v>4200</v>
      </c>
      <c r="BE47" s="67">
        <v>3.5999999999999997E-2</v>
      </c>
      <c r="BF47" s="67">
        <v>0.05</v>
      </c>
      <c r="BH47" s="69">
        <v>24</v>
      </c>
      <c r="BI47" s="67">
        <v>4360</v>
      </c>
      <c r="BJ47" s="67">
        <v>0.03</v>
      </c>
      <c r="BK47" s="67">
        <v>0.05</v>
      </c>
      <c r="BL47" s="373"/>
      <c r="BM47" s="69">
        <v>23.5</v>
      </c>
      <c r="BN47" s="67">
        <v>5000</v>
      </c>
      <c r="BO47" s="67">
        <v>3.6999999999999998E-2</v>
      </c>
      <c r="BP47" s="67">
        <v>0.05</v>
      </c>
      <c r="BR47" t="s">
        <v>493</v>
      </c>
      <c r="BW47" s="387" t="s">
        <v>17</v>
      </c>
      <c r="BX47" s="391" t="s">
        <v>902</v>
      </c>
      <c r="BY47" s="179" t="s">
        <v>903</v>
      </c>
      <c r="CB47" s="69">
        <v>23.5</v>
      </c>
      <c r="CC47" s="67">
        <v>4170</v>
      </c>
      <c r="CD47" s="67">
        <v>2.5999999999999999E-2</v>
      </c>
      <c r="CE47" s="67">
        <v>0.04</v>
      </c>
      <c r="CG47" s="69">
        <v>23.5</v>
      </c>
      <c r="CH47" s="67">
        <v>4170</v>
      </c>
      <c r="CI47" s="67">
        <v>2.5999999999999999E-2</v>
      </c>
      <c r="CJ47" s="67">
        <v>0.04</v>
      </c>
      <c r="CM47" s="57"/>
    </row>
    <row r="48" spans="2:93" x14ac:dyDescent="0.3">
      <c r="B48" s="186">
        <v>11</v>
      </c>
      <c r="C48" s="190">
        <v>104.9</v>
      </c>
      <c r="G48" s="186">
        <v>11</v>
      </c>
      <c r="H48" s="190">
        <v>104.3</v>
      </c>
      <c r="AA48" s="57"/>
      <c r="AE48" s="186">
        <v>12</v>
      </c>
      <c r="AF48" s="190">
        <v>104.8</v>
      </c>
      <c r="AJ48" s="186">
        <v>12</v>
      </c>
      <c r="AK48" s="184">
        <v>107.5</v>
      </c>
      <c r="AN48" s="69">
        <v>24.5</v>
      </c>
      <c r="AO48" s="67">
        <v>4650</v>
      </c>
      <c r="AP48" s="67">
        <v>3.5000000000000003E-2</v>
      </c>
      <c r="AQ48" s="67">
        <v>0.06</v>
      </c>
      <c r="AS48" s="69">
        <v>23.5</v>
      </c>
      <c r="AT48" s="67">
        <v>2804</v>
      </c>
      <c r="AU48" s="67">
        <v>2.4E-2</v>
      </c>
      <c r="AV48" s="67">
        <v>0.04</v>
      </c>
      <c r="AX48" s="69">
        <v>23.5</v>
      </c>
      <c r="AY48" s="67">
        <v>3301</v>
      </c>
      <c r="AZ48" s="67">
        <v>2.8000000000000001E-2</v>
      </c>
      <c r="BA48" s="67">
        <v>0.05</v>
      </c>
      <c r="BC48" s="69">
        <v>23.5</v>
      </c>
      <c r="BD48" s="67">
        <v>4200</v>
      </c>
      <c r="BE48" s="67">
        <v>3.4000000000000002E-2</v>
      </c>
      <c r="BF48" s="67">
        <v>0.05</v>
      </c>
      <c r="BH48" s="69">
        <v>24.5</v>
      </c>
      <c r="BI48" s="67">
        <v>4360</v>
      </c>
      <c r="BJ48" s="67">
        <v>2.9000000000000001E-2</v>
      </c>
      <c r="BK48" s="67">
        <v>0.04</v>
      </c>
      <c r="BL48" s="373"/>
      <c r="BM48" s="69">
        <v>24</v>
      </c>
      <c r="BN48" s="67">
        <v>5000</v>
      </c>
      <c r="BO48" s="67">
        <v>3.5000000000000003E-2</v>
      </c>
      <c r="BP48" s="67">
        <v>0.05</v>
      </c>
      <c r="BR48" s="86" t="s">
        <v>339</v>
      </c>
      <c r="BW48" s="388">
        <v>3</v>
      </c>
      <c r="BX48" s="392" t="s">
        <v>695</v>
      </c>
      <c r="BY48" s="247" t="s">
        <v>730</v>
      </c>
      <c r="CB48" s="69">
        <v>24</v>
      </c>
      <c r="CC48" s="67">
        <v>3791</v>
      </c>
      <c r="CD48" s="67">
        <v>2.1999999999999999E-2</v>
      </c>
      <c r="CE48" s="67">
        <v>0.04</v>
      </c>
      <c r="CG48" s="69">
        <v>24</v>
      </c>
      <c r="CH48" s="67">
        <v>3791</v>
      </c>
      <c r="CI48" s="67">
        <v>2.1999999999999999E-2</v>
      </c>
      <c r="CJ48" s="67">
        <v>0.04</v>
      </c>
      <c r="CM48" s="57"/>
    </row>
    <row r="49" spans="2:91" ht="14.55" thickBot="1" x14ac:dyDescent="0.35">
      <c r="B49" s="186">
        <v>12</v>
      </c>
      <c r="C49" s="190">
        <v>105.3</v>
      </c>
      <c r="G49" s="186">
        <v>12</v>
      </c>
      <c r="H49" s="190">
        <v>104.3</v>
      </c>
      <c r="AA49" s="57"/>
      <c r="AE49" s="186">
        <v>13</v>
      </c>
      <c r="AF49" s="190">
        <v>105</v>
      </c>
      <c r="AJ49" s="187">
        <v>13</v>
      </c>
      <c r="AK49" s="188">
        <v>108.5</v>
      </c>
      <c r="AN49" s="69">
        <v>25</v>
      </c>
      <c r="AO49" s="67">
        <v>4650</v>
      </c>
      <c r="AP49" s="67">
        <v>3.3000000000000002E-2</v>
      </c>
      <c r="AQ49" s="67">
        <v>0.05</v>
      </c>
      <c r="AS49" s="69">
        <v>24</v>
      </c>
      <c r="AT49" s="67">
        <v>2592</v>
      </c>
      <c r="AU49" s="67">
        <v>0.02</v>
      </c>
      <c r="AV49" s="67">
        <v>0.04</v>
      </c>
      <c r="AX49" s="69">
        <v>24</v>
      </c>
      <c r="AY49" s="67">
        <v>3203</v>
      </c>
      <c r="AZ49" s="67">
        <v>2.5000000000000001E-2</v>
      </c>
      <c r="BA49" s="67">
        <v>0.04</v>
      </c>
      <c r="BC49" s="69">
        <v>24</v>
      </c>
      <c r="BD49" s="67">
        <v>4200</v>
      </c>
      <c r="BE49" s="67">
        <v>3.2000000000000001E-2</v>
      </c>
      <c r="BF49" s="67">
        <v>0.05</v>
      </c>
      <c r="BH49" s="69">
        <v>25</v>
      </c>
      <c r="BI49" s="67">
        <v>4360</v>
      </c>
      <c r="BJ49" s="67">
        <v>2.7E-2</v>
      </c>
      <c r="BK49" s="67">
        <v>0.04</v>
      </c>
      <c r="BL49" s="373"/>
      <c r="BM49" s="69">
        <v>24.5</v>
      </c>
      <c r="BN49" s="67">
        <v>5000</v>
      </c>
      <c r="BO49" s="67">
        <v>3.3000000000000002E-2</v>
      </c>
      <c r="BP49" s="67">
        <v>0.05</v>
      </c>
      <c r="BR49" s="180" t="s">
        <v>17</v>
      </c>
      <c r="BS49" s="89" t="s">
        <v>483</v>
      </c>
      <c r="BT49" s="91">
        <v>166.6</v>
      </c>
      <c r="BW49" s="389">
        <v>3.5</v>
      </c>
      <c r="BX49" s="393" t="s">
        <v>696</v>
      </c>
      <c r="BY49" s="215" t="s">
        <v>697</v>
      </c>
      <c r="CB49" s="69">
        <v>24.5</v>
      </c>
      <c r="CC49" s="67">
        <v>3390</v>
      </c>
      <c r="CD49" s="67">
        <v>1.9E-2</v>
      </c>
      <c r="CE49" s="67">
        <v>0.03</v>
      </c>
      <c r="CG49" s="69">
        <v>24.5</v>
      </c>
      <c r="CH49" s="67">
        <v>3390</v>
      </c>
      <c r="CI49" s="67">
        <v>1.9E-2</v>
      </c>
      <c r="CJ49" s="67">
        <v>0.03</v>
      </c>
      <c r="CM49" s="57"/>
    </row>
    <row r="50" spans="2:91" x14ac:dyDescent="0.3">
      <c r="B50" s="186">
        <v>13</v>
      </c>
      <c r="C50" s="190">
        <v>105.5</v>
      </c>
      <c r="G50" s="186">
        <v>13</v>
      </c>
      <c r="H50" s="190">
        <v>104.3</v>
      </c>
      <c r="AA50" s="57"/>
      <c r="AE50" s="186">
        <v>14</v>
      </c>
      <c r="AF50" s="190">
        <v>105</v>
      </c>
      <c r="AS50" s="69">
        <v>24.5</v>
      </c>
      <c r="AT50" s="67">
        <v>2363</v>
      </c>
      <c r="AU50" s="67">
        <v>1.7999999999999999E-2</v>
      </c>
      <c r="AV50" s="67">
        <v>0.04</v>
      </c>
      <c r="AX50" s="69">
        <v>24.5</v>
      </c>
      <c r="AY50" s="67">
        <v>3083</v>
      </c>
      <c r="AZ50" s="67">
        <v>2.3E-2</v>
      </c>
      <c r="BA50" s="67">
        <v>0.04</v>
      </c>
      <c r="BC50" s="69">
        <v>24.5</v>
      </c>
      <c r="BD50" s="67">
        <v>4200</v>
      </c>
      <c r="BE50" s="67">
        <v>0.03</v>
      </c>
      <c r="BF50" s="67">
        <v>0.04</v>
      </c>
      <c r="BL50" s="373"/>
      <c r="BM50" s="69">
        <v>25</v>
      </c>
      <c r="BN50" s="67">
        <v>5000</v>
      </c>
      <c r="BO50" s="67">
        <v>3.1E-2</v>
      </c>
      <c r="BP50" s="67">
        <v>0.05</v>
      </c>
      <c r="BR50" s="234">
        <v>0.95</v>
      </c>
      <c r="BS50" s="351">
        <v>105.5</v>
      </c>
      <c r="BT50" s="352">
        <f>BS50</f>
        <v>105.5</v>
      </c>
      <c r="BW50" s="390">
        <v>4</v>
      </c>
      <c r="BX50" s="393" t="s">
        <v>698</v>
      </c>
      <c r="BY50" s="215" t="s">
        <v>699</v>
      </c>
      <c r="CB50" s="69">
        <v>25</v>
      </c>
      <c r="CC50" s="67">
        <v>2709</v>
      </c>
      <c r="CD50" s="67">
        <v>1.4E-2</v>
      </c>
      <c r="CE50" s="67">
        <v>0.02</v>
      </c>
      <c r="CG50" s="69">
        <v>25</v>
      </c>
      <c r="CH50" s="67">
        <v>2709</v>
      </c>
      <c r="CI50" s="67">
        <v>1.4E-2</v>
      </c>
      <c r="CJ50" s="67">
        <v>0.02</v>
      </c>
    </row>
    <row r="51" spans="2:91" x14ac:dyDescent="0.3">
      <c r="B51" s="186">
        <v>14</v>
      </c>
      <c r="C51" s="190">
        <v>105.5</v>
      </c>
      <c r="G51" s="186">
        <v>14</v>
      </c>
      <c r="H51" s="190">
        <v>104.3</v>
      </c>
      <c r="AA51" s="57"/>
      <c r="AE51" s="187">
        <v>15</v>
      </c>
      <c r="AF51" s="191">
        <v>105</v>
      </c>
      <c r="AS51" s="69">
        <v>25</v>
      </c>
      <c r="AT51" s="67">
        <v>2128</v>
      </c>
      <c r="AU51" s="67">
        <v>1.4999999999999999E-2</v>
      </c>
      <c r="AV51" s="67">
        <v>0.03</v>
      </c>
      <c r="AX51" s="69">
        <v>25</v>
      </c>
      <c r="AY51" s="67">
        <v>2943</v>
      </c>
      <c r="AZ51" s="67">
        <v>2.1000000000000001E-2</v>
      </c>
      <c r="BA51" s="67">
        <v>0.04</v>
      </c>
      <c r="BC51" s="69">
        <v>25</v>
      </c>
      <c r="BD51" s="67">
        <v>4200</v>
      </c>
      <c r="BE51" s="67">
        <v>2.8000000000000001E-2</v>
      </c>
      <c r="BF51" s="67">
        <v>0.04</v>
      </c>
      <c r="BH51" t="s">
        <v>493</v>
      </c>
      <c r="BR51" s="186">
        <v>3</v>
      </c>
      <c r="BS51" s="353" t="s">
        <v>695</v>
      </c>
      <c r="BT51" s="264" t="s">
        <v>676</v>
      </c>
      <c r="BW51" s="390">
        <v>4.5</v>
      </c>
      <c r="BX51" s="393" t="s">
        <v>904</v>
      </c>
      <c r="BY51" s="215" t="s">
        <v>732</v>
      </c>
      <c r="CB51" s="69">
        <v>25.5</v>
      </c>
      <c r="CC51" s="67">
        <v>2327</v>
      </c>
      <c r="CD51" s="67">
        <v>1.0999999999999999E-2</v>
      </c>
      <c r="CE51" s="67">
        <v>0.02</v>
      </c>
      <c r="CG51" s="69">
        <v>25.5</v>
      </c>
      <c r="CH51" s="67">
        <v>2327</v>
      </c>
      <c r="CI51" s="67">
        <v>1.0999999999999999E-2</v>
      </c>
      <c r="CJ51" s="67">
        <v>0.02</v>
      </c>
    </row>
    <row r="52" spans="2:91" ht="14.55" thickBot="1" x14ac:dyDescent="0.35">
      <c r="B52" s="187">
        <v>15</v>
      </c>
      <c r="C52" s="191">
        <v>105.5</v>
      </c>
      <c r="G52" s="194">
        <v>15</v>
      </c>
      <c r="H52" s="287">
        <v>104.3</v>
      </c>
      <c r="AN52" s="295" t="s">
        <v>553</v>
      </c>
      <c r="AO52" s="296" t="s">
        <v>729</v>
      </c>
      <c r="AP52" s="296"/>
      <c r="AQ52" s="296"/>
      <c r="AS52" s="295" t="s">
        <v>553</v>
      </c>
      <c r="AT52" s="296" t="s">
        <v>727</v>
      </c>
      <c r="AU52" s="296"/>
      <c r="AV52" s="296"/>
      <c r="AX52" s="295" t="s">
        <v>553</v>
      </c>
      <c r="AY52" s="296" t="s">
        <v>726</v>
      </c>
      <c r="BC52" s="295" t="s">
        <v>553</v>
      </c>
      <c r="BD52" s="296" t="s">
        <v>554</v>
      </c>
      <c r="BE52" s="295"/>
      <c r="BH52" s="387" t="s">
        <v>17</v>
      </c>
      <c r="BI52" s="391" t="s">
        <v>920</v>
      </c>
      <c r="BJ52" s="179" t="s">
        <v>921</v>
      </c>
      <c r="BM52" t="s">
        <v>493</v>
      </c>
      <c r="BR52" s="186">
        <v>3.5</v>
      </c>
      <c r="BS52" s="354" t="s">
        <v>696</v>
      </c>
      <c r="BT52" s="355" t="s">
        <v>697</v>
      </c>
      <c r="BW52" s="390">
        <v>5</v>
      </c>
      <c r="BX52" s="393" t="s">
        <v>460</v>
      </c>
      <c r="BY52" s="215" t="s">
        <v>701</v>
      </c>
      <c r="CB52" s="69">
        <v>26</v>
      </c>
      <c r="CC52" s="67">
        <v>1973</v>
      </c>
      <c r="CD52" s="67">
        <v>8.9999999999999993E-3</v>
      </c>
      <c r="CE52" s="67">
        <v>0.02</v>
      </c>
      <c r="CG52" s="69">
        <v>26</v>
      </c>
      <c r="CH52" s="67">
        <v>1973</v>
      </c>
      <c r="CI52" s="67">
        <v>8.9999999999999993E-3</v>
      </c>
      <c r="CJ52" s="67">
        <v>0.02</v>
      </c>
    </row>
    <row r="53" spans="2:91" ht="14.55" thickBot="1" x14ac:dyDescent="0.35">
      <c r="D53" s="57"/>
      <c r="M53" s="57"/>
      <c r="Q53" s="57"/>
      <c r="AA53" s="57"/>
      <c r="AF53" s="57"/>
      <c r="AX53" s="86"/>
      <c r="BH53" s="388">
        <v>3</v>
      </c>
      <c r="BI53" s="392" t="s">
        <v>716</v>
      </c>
      <c r="BJ53" s="247" t="s">
        <v>674</v>
      </c>
      <c r="BM53" s="387" t="s">
        <v>17</v>
      </c>
      <c r="BN53" s="391" t="s">
        <v>920</v>
      </c>
      <c r="BO53" s="179" t="s">
        <v>921</v>
      </c>
      <c r="BR53" s="186">
        <v>4</v>
      </c>
      <c r="BS53" s="356" t="s">
        <v>698</v>
      </c>
      <c r="BT53" s="355" t="s">
        <v>699</v>
      </c>
      <c r="BW53" s="390">
        <v>5.5</v>
      </c>
      <c r="BX53" s="393" t="s">
        <v>702</v>
      </c>
      <c r="BY53" s="215" t="s">
        <v>683</v>
      </c>
      <c r="CB53" s="69">
        <v>26.5</v>
      </c>
      <c r="CC53" s="67">
        <v>1641</v>
      </c>
      <c r="CD53" s="67">
        <v>7.0000000000000001E-3</v>
      </c>
      <c r="CE53" s="67">
        <v>0.01</v>
      </c>
      <c r="CG53" s="69">
        <v>26.5</v>
      </c>
      <c r="CH53" s="67">
        <v>1641</v>
      </c>
      <c r="CI53" s="67">
        <v>7.0000000000000001E-3</v>
      </c>
      <c r="CJ53" s="67">
        <v>0.01</v>
      </c>
    </row>
    <row r="54" spans="2:91" x14ac:dyDescent="0.3">
      <c r="D54" s="57"/>
      <c r="M54" s="57"/>
      <c r="Q54" s="57"/>
      <c r="AA54" s="57"/>
      <c r="AF54" s="57"/>
      <c r="AN54" t="s">
        <v>493</v>
      </c>
      <c r="AT54" t="s">
        <v>493</v>
      </c>
      <c r="AX54" t="s">
        <v>493</v>
      </c>
      <c r="BC54" t="s">
        <v>493</v>
      </c>
      <c r="BH54" s="389">
        <v>3.5</v>
      </c>
      <c r="BI54" s="393" t="s">
        <v>922</v>
      </c>
      <c r="BJ54" s="215" t="s">
        <v>861</v>
      </c>
      <c r="BM54" s="388">
        <v>3</v>
      </c>
      <c r="BN54" s="392" t="s">
        <v>925</v>
      </c>
      <c r="BO54" s="247" t="s">
        <v>730</v>
      </c>
      <c r="BR54" s="187">
        <v>4.5</v>
      </c>
      <c r="BS54" s="357" t="s">
        <v>681</v>
      </c>
      <c r="BT54" s="355" t="s">
        <v>700</v>
      </c>
      <c r="BW54" s="390">
        <v>6</v>
      </c>
      <c r="BX54" s="393" t="s">
        <v>703</v>
      </c>
      <c r="BY54" s="215" t="s">
        <v>454</v>
      </c>
      <c r="CB54" s="69">
        <v>27</v>
      </c>
      <c r="CC54" s="67">
        <v>1340</v>
      </c>
      <c r="CD54" s="67">
        <v>6.0000000000000001E-3</v>
      </c>
      <c r="CE54" s="67">
        <v>0.01</v>
      </c>
      <c r="CG54" s="69">
        <v>27</v>
      </c>
      <c r="CH54" s="67">
        <v>1340</v>
      </c>
      <c r="CI54" s="67">
        <v>6.0000000000000001E-3</v>
      </c>
      <c r="CJ54" s="67">
        <v>0.01</v>
      </c>
    </row>
    <row r="55" spans="2:91" ht="14.55" thickBot="1" x14ac:dyDescent="0.35">
      <c r="D55" s="57"/>
      <c r="M55" s="57"/>
      <c r="Q55" s="57"/>
      <c r="AA55" s="57"/>
      <c r="AF55" s="57"/>
      <c r="AN55" s="387" t="s">
        <v>17</v>
      </c>
      <c r="AO55" s="391">
        <v>109.3</v>
      </c>
      <c r="AP55" s="179">
        <v>120.8</v>
      </c>
      <c r="AQ55" s="179">
        <v>131.69999999999999</v>
      </c>
      <c r="AR55" s="179">
        <v>155.19999999999999</v>
      </c>
      <c r="AS55" s="179"/>
      <c r="AT55" s="86" t="s">
        <v>339</v>
      </c>
      <c r="AX55" s="86" t="s">
        <v>339</v>
      </c>
      <c r="BC55" s="86" t="s">
        <v>339</v>
      </c>
      <c r="BH55" s="390">
        <v>4</v>
      </c>
      <c r="BI55" s="393" t="s">
        <v>923</v>
      </c>
      <c r="BJ55" s="215" t="s">
        <v>912</v>
      </c>
      <c r="BM55" s="389">
        <v>3.5</v>
      </c>
      <c r="BN55" s="393" t="s">
        <v>926</v>
      </c>
      <c r="BO55" s="215" t="s">
        <v>927</v>
      </c>
      <c r="BR55" s="197">
        <v>5</v>
      </c>
      <c r="BS55" s="354" t="s">
        <v>460</v>
      </c>
      <c r="BT55" s="355" t="s">
        <v>701</v>
      </c>
      <c r="BW55" s="390">
        <v>6.5</v>
      </c>
      <c r="BX55" s="393" t="s">
        <v>453</v>
      </c>
      <c r="BY55" s="215" t="s">
        <v>453</v>
      </c>
      <c r="CB55" s="69">
        <v>27.5</v>
      </c>
      <c r="CC55" s="67">
        <v>1072</v>
      </c>
      <c r="CD55" s="67">
        <v>4.0000000000000001E-3</v>
      </c>
      <c r="CE55" s="67">
        <v>0.01</v>
      </c>
      <c r="CG55" s="69">
        <v>27.5</v>
      </c>
      <c r="CH55" s="67">
        <v>1072</v>
      </c>
      <c r="CI55" s="67">
        <v>4.0000000000000001E-3</v>
      </c>
      <c r="CJ55" s="67">
        <v>0.01</v>
      </c>
    </row>
    <row r="56" spans="2:91" ht="14.55" thickBot="1" x14ac:dyDescent="0.35">
      <c r="D56" s="57"/>
      <c r="M56" s="57"/>
      <c r="Q56" s="57"/>
      <c r="AA56" s="57"/>
      <c r="AF56" s="57"/>
      <c r="AN56" s="388">
        <v>3</v>
      </c>
      <c r="AO56" s="392" t="s">
        <v>931</v>
      </c>
      <c r="AP56" s="247" t="s">
        <v>932</v>
      </c>
      <c r="AQ56" s="247" t="s">
        <v>933</v>
      </c>
      <c r="AR56" s="247" t="s">
        <v>934</v>
      </c>
      <c r="AS56" s="247"/>
      <c r="AT56" s="180" t="s">
        <v>17</v>
      </c>
      <c r="AU56" s="313" t="s">
        <v>464</v>
      </c>
      <c r="AV56" s="312"/>
      <c r="AX56" s="180" t="s">
        <v>17</v>
      </c>
      <c r="AY56" s="313" t="s">
        <v>464</v>
      </c>
      <c r="AZ56" s="312"/>
      <c r="BC56" s="180" t="s">
        <v>17</v>
      </c>
      <c r="BD56" s="89" t="s">
        <v>891</v>
      </c>
      <c r="BE56" s="91" t="s">
        <v>930</v>
      </c>
      <c r="BH56" s="390">
        <v>4.5</v>
      </c>
      <c r="BI56" s="393" t="s">
        <v>924</v>
      </c>
      <c r="BJ56" s="215" t="s">
        <v>848</v>
      </c>
      <c r="BM56" s="390">
        <v>4</v>
      </c>
      <c r="BN56" s="393" t="s">
        <v>539</v>
      </c>
      <c r="BO56" s="215" t="s">
        <v>819</v>
      </c>
      <c r="BR56" s="187">
        <v>5.5</v>
      </c>
      <c r="BS56" s="357" t="s">
        <v>702</v>
      </c>
      <c r="BT56" s="355" t="s">
        <v>703</v>
      </c>
      <c r="BW56" s="390">
        <v>7</v>
      </c>
      <c r="BX56" s="393" t="s">
        <v>453</v>
      </c>
      <c r="BY56" s="215" t="s">
        <v>704</v>
      </c>
      <c r="CB56" s="69">
        <v>28</v>
      </c>
      <c r="CC56" s="67">
        <v>902</v>
      </c>
      <c r="CD56" s="67">
        <v>3.0000000000000001E-3</v>
      </c>
      <c r="CE56" s="67">
        <v>0.01</v>
      </c>
      <c r="CG56" s="69">
        <v>28</v>
      </c>
      <c r="CH56" s="67">
        <v>902</v>
      </c>
      <c r="CI56" s="67">
        <v>3.0000000000000001E-3</v>
      </c>
      <c r="CJ56" s="67">
        <v>0.01</v>
      </c>
    </row>
    <row r="57" spans="2:91" x14ac:dyDescent="0.3">
      <c r="D57" s="57"/>
      <c r="AA57" s="57"/>
      <c r="AF57" s="57"/>
      <c r="AH57" t="s">
        <v>464</v>
      </c>
      <c r="AN57" s="389">
        <v>3.5</v>
      </c>
      <c r="AO57" s="393" t="s">
        <v>935</v>
      </c>
      <c r="AP57" s="215" t="s">
        <v>833</v>
      </c>
      <c r="AQ57" s="215" t="s">
        <v>909</v>
      </c>
      <c r="AR57" s="215" t="s">
        <v>936</v>
      </c>
      <c r="AS57" s="215"/>
      <c r="AT57" s="234">
        <v>0.95</v>
      </c>
      <c r="AU57" s="314">
        <v>106</v>
      </c>
      <c r="AV57" s="315"/>
      <c r="AX57" s="234">
        <v>0.95</v>
      </c>
      <c r="AY57" s="314">
        <v>106</v>
      </c>
      <c r="AZ57" s="315"/>
      <c r="BC57" s="234">
        <v>0.95</v>
      </c>
      <c r="BD57" s="351">
        <v>105.5</v>
      </c>
      <c r="BE57" s="352">
        <v>105.5</v>
      </c>
      <c r="BH57" s="390">
        <v>5</v>
      </c>
      <c r="BI57" s="393" t="s">
        <v>711</v>
      </c>
      <c r="BJ57" s="215" t="s">
        <v>712</v>
      </c>
      <c r="BM57" s="390">
        <v>4.5</v>
      </c>
      <c r="BN57" s="393" t="s">
        <v>722</v>
      </c>
      <c r="BO57" s="215" t="s">
        <v>459</v>
      </c>
      <c r="BR57" s="187">
        <v>6</v>
      </c>
      <c r="BS57" s="357" t="s">
        <v>454</v>
      </c>
      <c r="BT57" s="355" t="s">
        <v>454</v>
      </c>
      <c r="BW57" s="390">
        <v>7.5</v>
      </c>
      <c r="BX57" s="393" t="s">
        <v>705</v>
      </c>
      <c r="BY57" s="215" t="s">
        <v>705</v>
      </c>
    </row>
    <row r="58" spans="2:91" x14ac:dyDescent="0.3">
      <c r="AA58" s="57"/>
      <c r="AF58" s="57"/>
      <c r="AH58">
        <v>106</v>
      </c>
      <c r="AN58" s="390">
        <v>4</v>
      </c>
      <c r="AO58" s="393" t="s">
        <v>911</v>
      </c>
      <c r="AP58" s="215" t="s">
        <v>677</v>
      </c>
      <c r="AQ58" s="215" t="s">
        <v>937</v>
      </c>
      <c r="AR58" s="215" t="s">
        <v>458</v>
      </c>
      <c r="AS58" s="215"/>
      <c r="BC58" s="186">
        <v>3</v>
      </c>
      <c r="BD58" s="353">
        <v>92.9</v>
      </c>
      <c r="BE58" s="264">
        <v>93.4</v>
      </c>
      <c r="BH58" s="390">
        <v>5.5</v>
      </c>
      <c r="BI58" s="393" t="s">
        <v>453</v>
      </c>
      <c r="BJ58" s="215" t="s">
        <v>705</v>
      </c>
      <c r="BM58" s="390">
        <v>5</v>
      </c>
      <c r="BN58" s="393" t="s">
        <v>682</v>
      </c>
      <c r="BO58" s="215" t="s">
        <v>710</v>
      </c>
      <c r="BR58" s="187">
        <v>6.5</v>
      </c>
      <c r="BS58" s="357" t="s">
        <v>453</v>
      </c>
      <c r="BT58" s="355" t="s">
        <v>453</v>
      </c>
      <c r="BW58" s="390">
        <v>8</v>
      </c>
      <c r="BX58" s="393" t="s">
        <v>705</v>
      </c>
      <c r="BY58" s="215" t="s">
        <v>705</v>
      </c>
      <c r="CB58" t="s">
        <v>493</v>
      </c>
      <c r="CG58" t="s">
        <v>493</v>
      </c>
    </row>
    <row r="59" spans="2:91" ht="14.55" thickBot="1" x14ac:dyDescent="0.35">
      <c r="AA59" s="57"/>
      <c r="AF59" s="57"/>
      <c r="AN59" s="390">
        <v>4.5</v>
      </c>
      <c r="AO59" s="393" t="s">
        <v>820</v>
      </c>
      <c r="AP59" s="215" t="s">
        <v>862</v>
      </c>
      <c r="AQ59" s="215" t="s">
        <v>938</v>
      </c>
      <c r="AR59" s="215" t="s">
        <v>939</v>
      </c>
      <c r="AS59" s="215"/>
      <c r="BC59" s="186">
        <v>4</v>
      </c>
      <c r="BD59" s="354">
        <v>99.1</v>
      </c>
      <c r="BE59" s="355">
        <v>99.7</v>
      </c>
      <c r="BH59" s="390">
        <v>6</v>
      </c>
      <c r="BI59" s="393" t="s">
        <v>542</v>
      </c>
      <c r="BJ59" s="215" t="s">
        <v>872</v>
      </c>
      <c r="BM59" s="390">
        <v>5.5</v>
      </c>
      <c r="BN59" s="393" t="s">
        <v>460</v>
      </c>
      <c r="BO59" s="215" t="s">
        <v>719</v>
      </c>
      <c r="BR59" s="187">
        <v>7</v>
      </c>
      <c r="BS59" s="357" t="s">
        <v>704</v>
      </c>
      <c r="BT59" s="355" t="s">
        <v>704</v>
      </c>
      <c r="BW59" s="390">
        <v>8.5</v>
      </c>
      <c r="BX59" s="393" t="s">
        <v>705</v>
      </c>
      <c r="BY59" s="215" t="s">
        <v>705</v>
      </c>
      <c r="CB59" s="387" t="s">
        <v>17</v>
      </c>
      <c r="CC59" s="391" t="s">
        <v>902</v>
      </c>
      <c r="CD59" s="179" t="s">
        <v>887</v>
      </c>
      <c r="CE59" s="178" t="s">
        <v>903</v>
      </c>
      <c r="CG59" s="387" t="s">
        <v>17</v>
      </c>
      <c r="CH59" s="391" t="s">
        <v>907</v>
      </c>
      <c r="CI59" s="179" t="s">
        <v>908</v>
      </c>
      <c r="CJ59" s="178" t="s">
        <v>903</v>
      </c>
    </row>
    <row r="60" spans="2:91" x14ac:dyDescent="0.3">
      <c r="AA60" s="57"/>
      <c r="AF60" s="57"/>
      <c r="AN60" s="390">
        <v>5</v>
      </c>
      <c r="AO60" s="393" t="s">
        <v>848</v>
      </c>
      <c r="AP60" s="215" t="s">
        <v>821</v>
      </c>
      <c r="AQ60" s="215" t="s">
        <v>800</v>
      </c>
      <c r="AR60" s="215" t="s">
        <v>700</v>
      </c>
      <c r="AS60" s="215"/>
      <c r="BC60" s="186">
        <v>5</v>
      </c>
      <c r="BD60" s="356">
        <v>103.3</v>
      </c>
      <c r="BE60" s="355">
        <v>103.6</v>
      </c>
      <c r="BH60" s="390">
        <v>6.5</v>
      </c>
      <c r="BI60" s="393" t="s">
        <v>872</v>
      </c>
      <c r="BJ60" s="215" t="s">
        <v>872</v>
      </c>
      <c r="BM60" s="390">
        <v>6</v>
      </c>
      <c r="BN60" s="393" t="s">
        <v>701</v>
      </c>
      <c r="BO60" s="215" t="s">
        <v>928</v>
      </c>
      <c r="BR60" s="187" t="s">
        <v>706</v>
      </c>
      <c r="BS60" s="357" t="s">
        <v>705</v>
      </c>
      <c r="BT60" s="355" t="s">
        <v>705</v>
      </c>
      <c r="BW60" s="390">
        <v>9</v>
      </c>
      <c r="BX60" s="393" t="s">
        <v>705</v>
      </c>
      <c r="BY60" s="215" t="s">
        <v>705</v>
      </c>
      <c r="CB60" s="388">
        <v>3</v>
      </c>
      <c r="CC60" s="392" t="s">
        <v>665</v>
      </c>
      <c r="CD60" s="247" t="s">
        <v>833</v>
      </c>
      <c r="CE60" s="246" t="s">
        <v>538</v>
      </c>
      <c r="CG60" s="388">
        <v>3</v>
      </c>
      <c r="CH60" s="392" t="s">
        <v>909</v>
      </c>
      <c r="CI60" s="247" t="s">
        <v>844</v>
      </c>
      <c r="CJ60" s="246" t="s">
        <v>910</v>
      </c>
    </row>
    <row r="61" spans="2:91" x14ac:dyDescent="0.3">
      <c r="AA61" s="57"/>
      <c r="AN61" s="390">
        <v>5.5</v>
      </c>
      <c r="AO61" s="393" t="s">
        <v>541</v>
      </c>
      <c r="AP61" s="215" t="s">
        <v>702</v>
      </c>
      <c r="AQ61" s="215" t="s">
        <v>702</v>
      </c>
      <c r="AR61" s="215" t="s">
        <v>683</v>
      </c>
      <c r="AS61" s="215"/>
      <c r="BC61" s="187">
        <v>6</v>
      </c>
      <c r="BD61" s="357">
        <v>104.9</v>
      </c>
      <c r="BE61" s="355">
        <v>105.1</v>
      </c>
      <c r="BH61" s="390">
        <v>7</v>
      </c>
      <c r="BI61" s="393" t="s">
        <v>872</v>
      </c>
      <c r="BJ61" s="215" t="s">
        <v>872</v>
      </c>
      <c r="BM61" s="390">
        <v>6.5</v>
      </c>
      <c r="BN61" s="393" t="s">
        <v>712</v>
      </c>
      <c r="BO61" s="215" t="s">
        <v>702</v>
      </c>
      <c r="BR61" s="86" t="s">
        <v>340</v>
      </c>
      <c r="BW61" s="390">
        <v>9.5</v>
      </c>
      <c r="BX61" s="393" t="s">
        <v>705</v>
      </c>
      <c r="BY61" s="215" t="s">
        <v>705</v>
      </c>
      <c r="CB61" s="389">
        <v>3.5</v>
      </c>
      <c r="CC61" s="393" t="s">
        <v>721</v>
      </c>
      <c r="CD61" s="215" t="s">
        <v>678</v>
      </c>
      <c r="CE61" s="226" t="s">
        <v>458</v>
      </c>
      <c r="CG61" s="389">
        <v>3.5</v>
      </c>
      <c r="CH61" s="393" t="s">
        <v>717</v>
      </c>
      <c r="CI61" s="215" t="s">
        <v>911</v>
      </c>
      <c r="CJ61" s="226" t="s">
        <v>708</v>
      </c>
    </row>
    <row r="62" spans="2:91" ht="14.55" thickBot="1" x14ac:dyDescent="0.35">
      <c r="AA62" s="57"/>
      <c r="AN62" s="390">
        <v>6</v>
      </c>
      <c r="AO62" s="393" t="s">
        <v>454</v>
      </c>
      <c r="AP62" s="215" t="s">
        <v>453</v>
      </c>
      <c r="AQ62" s="215" t="s">
        <v>453</v>
      </c>
      <c r="AR62" s="215" t="s">
        <v>705</v>
      </c>
      <c r="AS62" s="215"/>
      <c r="BC62" s="197">
        <v>7</v>
      </c>
      <c r="BD62" s="354">
        <v>105.4</v>
      </c>
      <c r="BE62" s="355">
        <v>105.5</v>
      </c>
      <c r="BH62" s="390">
        <v>7.5</v>
      </c>
      <c r="BI62" s="393" t="s">
        <v>872</v>
      </c>
      <c r="BJ62" s="215" t="s">
        <v>872</v>
      </c>
      <c r="BM62" s="390">
        <v>7</v>
      </c>
      <c r="BN62" s="393" t="s">
        <v>703</v>
      </c>
      <c r="BO62" s="215" t="s">
        <v>703</v>
      </c>
      <c r="BR62" s="180" t="s">
        <v>17</v>
      </c>
      <c r="BS62" s="89" t="s">
        <v>345</v>
      </c>
      <c r="BW62" s="390">
        <v>10</v>
      </c>
      <c r="BX62" s="393" t="s">
        <v>705</v>
      </c>
      <c r="BY62" s="215" t="s">
        <v>705</v>
      </c>
      <c r="CB62" s="390">
        <v>4</v>
      </c>
      <c r="CC62" s="393" t="s">
        <v>862</v>
      </c>
      <c r="CD62" s="215" t="s">
        <v>810</v>
      </c>
      <c r="CE62" s="214" t="s">
        <v>799</v>
      </c>
      <c r="CG62" s="390">
        <v>4</v>
      </c>
      <c r="CH62" s="393" t="s">
        <v>912</v>
      </c>
      <c r="CI62" s="215" t="s">
        <v>913</v>
      </c>
      <c r="CJ62" s="214" t="s">
        <v>699</v>
      </c>
      <c r="CM62" s="57"/>
    </row>
    <row r="63" spans="2:91" x14ac:dyDescent="0.3">
      <c r="AA63" s="57"/>
      <c r="AN63" s="390">
        <v>6.5</v>
      </c>
      <c r="AO63" s="393" t="s">
        <v>542</v>
      </c>
      <c r="AP63" s="215" t="s">
        <v>872</v>
      </c>
      <c r="AQ63" s="215" t="s">
        <v>917</v>
      </c>
      <c r="AR63" s="215" t="s">
        <v>940</v>
      </c>
      <c r="AS63" s="215"/>
      <c r="BC63" s="187">
        <v>8</v>
      </c>
      <c r="BD63" s="357">
        <v>105.5</v>
      </c>
      <c r="BE63" s="355">
        <v>105.5</v>
      </c>
      <c r="BH63" s="390">
        <v>8</v>
      </c>
      <c r="BI63" s="393" t="s">
        <v>872</v>
      </c>
      <c r="BJ63" s="215" t="s">
        <v>872</v>
      </c>
      <c r="BM63" s="390">
        <v>7.5</v>
      </c>
      <c r="BN63" s="393" t="s">
        <v>454</v>
      </c>
      <c r="BO63" s="215" t="s">
        <v>453</v>
      </c>
      <c r="BR63" s="238">
        <v>5</v>
      </c>
      <c r="BS63" s="239" t="s">
        <v>707</v>
      </c>
      <c r="BW63" s="390">
        <v>10.5</v>
      </c>
      <c r="BX63" s="393" t="s">
        <v>705</v>
      </c>
      <c r="BY63" s="215" t="s">
        <v>705</v>
      </c>
      <c r="CB63" s="390">
        <v>4.5</v>
      </c>
      <c r="CC63" s="393" t="s">
        <v>821</v>
      </c>
      <c r="CD63" s="215" t="s">
        <v>800</v>
      </c>
      <c r="CE63" s="214" t="s">
        <v>700</v>
      </c>
      <c r="CG63" s="390">
        <v>4.5</v>
      </c>
      <c r="CH63" s="393" t="s">
        <v>718</v>
      </c>
      <c r="CI63" s="215" t="s">
        <v>680</v>
      </c>
      <c r="CJ63" s="214" t="s">
        <v>914</v>
      </c>
      <c r="CM63" s="57"/>
    </row>
    <row r="64" spans="2:91" x14ac:dyDescent="0.3">
      <c r="AA64" s="57"/>
      <c r="AN64" s="390">
        <v>7</v>
      </c>
      <c r="AO64" s="393" t="s">
        <v>941</v>
      </c>
      <c r="AP64" s="215" t="s">
        <v>942</v>
      </c>
      <c r="AQ64" s="215" t="s">
        <v>942</v>
      </c>
      <c r="AR64" s="215" t="s">
        <v>942</v>
      </c>
      <c r="AS64" s="215"/>
      <c r="BC64" s="187">
        <v>9</v>
      </c>
      <c r="BD64" s="357">
        <v>105.5</v>
      </c>
      <c r="BE64" s="355">
        <v>105.5</v>
      </c>
      <c r="BH64" s="390">
        <v>8.5</v>
      </c>
      <c r="BI64" s="393" t="s">
        <v>872</v>
      </c>
      <c r="BJ64" s="215" t="s">
        <v>872</v>
      </c>
      <c r="BM64" s="390">
        <v>8</v>
      </c>
      <c r="BN64" s="393" t="s">
        <v>704</v>
      </c>
      <c r="BO64" s="215" t="s">
        <v>850</v>
      </c>
      <c r="BR64" s="197">
        <v>5.5</v>
      </c>
      <c r="BS64" s="290" t="s">
        <v>708</v>
      </c>
      <c r="BW64" s="390">
        <v>11</v>
      </c>
      <c r="BX64" s="393" t="s">
        <v>705</v>
      </c>
      <c r="BY64" s="215" t="s">
        <v>705</v>
      </c>
      <c r="CB64" s="390">
        <v>5</v>
      </c>
      <c r="CC64" s="393" t="s">
        <v>712</v>
      </c>
      <c r="CD64" s="215" t="s">
        <v>454</v>
      </c>
      <c r="CE64" s="214" t="s">
        <v>705</v>
      </c>
      <c r="CG64" s="390">
        <v>5</v>
      </c>
      <c r="CH64" s="393" t="s">
        <v>915</v>
      </c>
      <c r="CI64" s="215" t="s">
        <v>711</v>
      </c>
      <c r="CJ64" s="214" t="s">
        <v>683</v>
      </c>
      <c r="CM64" s="57"/>
    </row>
    <row r="65" spans="26:91" x14ac:dyDescent="0.3">
      <c r="AA65" s="57"/>
      <c r="AN65" s="390">
        <v>7.5</v>
      </c>
      <c r="AO65" s="393" t="s">
        <v>942</v>
      </c>
      <c r="AP65" s="215" t="s">
        <v>942</v>
      </c>
      <c r="AQ65" s="215" t="s">
        <v>942</v>
      </c>
      <c r="AR65" s="215" t="s">
        <v>942</v>
      </c>
      <c r="AS65" s="215"/>
      <c r="BC65" s="187">
        <v>10</v>
      </c>
      <c r="BD65" s="357">
        <v>105.5</v>
      </c>
      <c r="BE65" s="355">
        <v>105.5</v>
      </c>
      <c r="BH65" s="390">
        <v>9</v>
      </c>
      <c r="BI65" s="393" t="s">
        <v>872</v>
      </c>
      <c r="BJ65" s="215" t="s">
        <v>872</v>
      </c>
      <c r="BM65" s="390">
        <v>8.5</v>
      </c>
      <c r="BN65" s="393" t="s">
        <v>720</v>
      </c>
      <c r="BO65" s="215" t="s">
        <v>720</v>
      </c>
      <c r="BR65" s="186">
        <v>6</v>
      </c>
      <c r="BS65" s="190" t="s">
        <v>709</v>
      </c>
      <c r="BW65" s="390">
        <v>11.5</v>
      </c>
      <c r="BX65" s="393" t="s">
        <v>705</v>
      </c>
      <c r="BY65" s="215" t="s">
        <v>705</v>
      </c>
      <c r="CB65" s="390">
        <v>5.5</v>
      </c>
      <c r="CC65" s="393" t="s">
        <v>917</v>
      </c>
      <c r="CD65" s="215" t="s">
        <v>917</v>
      </c>
      <c r="CE65" s="214" t="s">
        <v>878</v>
      </c>
      <c r="CG65" s="390">
        <v>5.5</v>
      </c>
      <c r="CH65" s="393" t="s">
        <v>720</v>
      </c>
      <c r="CI65" s="215" t="s">
        <v>878</v>
      </c>
      <c r="CJ65" s="214" t="s">
        <v>878</v>
      </c>
      <c r="CM65" s="57"/>
    </row>
    <row r="66" spans="26:91" x14ac:dyDescent="0.3">
      <c r="AA66" s="57"/>
      <c r="AN66" s="390">
        <v>8</v>
      </c>
      <c r="AO66" s="393" t="s">
        <v>942</v>
      </c>
      <c r="AP66" s="215" t="s">
        <v>942</v>
      </c>
      <c r="AQ66" s="215" t="s">
        <v>942</v>
      </c>
      <c r="AR66" s="215" t="s">
        <v>942</v>
      </c>
      <c r="AS66" s="215"/>
      <c r="BC66" s="187">
        <v>11</v>
      </c>
      <c r="BD66" s="357">
        <v>105.5</v>
      </c>
      <c r="BE66" s="355">
        <v>105.5</v>
      </c>
      <c r="BH66" s="390">
        <v>9.5</v>
      </c>
      <c r="BI66" s="393" t="s">
        <v>872</v>
      </c>
      <c r="BJ66" s="215" t="s">
        <v>872</v>
      </c>
      <c r="BM66" s="390">
        <v>9</v>
      </c>
      <c r="BN66" s="393" t="s">
        <v>720</v>
      </c>
      <c r="BO66" s="215" t="s">
        <v>720</v>
      </c>
      <c r="BR66" s="186">
        <v>6.5</v>
      </c>
      <c r="BS66" s="190" t="s">
        <v>680</v>
      </c>
      <c r="BW66" s="390">
        <v>12</v>
      </c>
      <c r="BX66" s="394" t="s">
        <v>705</v>
      </c>
      <c r="BY66" s="395" t="s">
        <v>705</v>
      </c>
      <c r="CB66" s="390">
        <v>6</v>
      </c>
      <c r="CC66" s="393" t="s">
        <v>878</v>
      </c>
      <c r="CD66" s="215" t="s">
        <v>878</v>
      </c>
      <c r="CE66" s="214" t="s">
        <v>878</v>
      </c>
      <c r="CG66" s="390">
        <v>6</v>
      </c>
      <c r="CH66" s="393" t="s">
        <v>878</v>
      </c>
      <c r="CI66" s="215" t="s">
        <v>878</v>
      </c>
      <c r="CJ66" s="214" t="s">
        <v>878</v>
      </c>
      <c r="CM66" s="57"/>
    </row>
    <row r="67" spans="26:91" x14ac:dyDescent="0.3">
      <c r="AN67" s="390">
        <v>8.5</v>
      </c>
      <c r="AO67" s="393" t="s">
        <v>942</v>
      </c>
      <c r="AP67" s="215" t="s">
        <v>942</v>
      </c>
      <c r="AQ67" s="215" t="s">
        <v>942</v>
      </c>
      <c r="AR67" s="215" t="s">
        <v>942</v>
      </c>
      <c r="AS67" s="215"/>
      <c r="BC67" s="187">
        <v>12</v>
      </c>
      <c r="BD67" s="357">
        <v>105.5</v>
      </c>
      <c r="BE67" s="355">
        <v>105.5</v>
      </c>
      <c r="BH67" s="390">
        <v>10</v>
      </c>
      <c r="BI67" s="393" t="s">
        <v>872</v>
      </c>
      <c r="BJ67" s="215" t="s">
        <v>872</v>
      </c>
      <c r="BM67" s="390">
        <v>9.5</v>
      </c>
      <c r="BN67" s="393" t="s">
        <v>720</v>
      </c>
      <c r="BO67" s="215" t="s">
        <v>720</v>
      </c>
      <c r="BR67" s="186">
        <v>7</v>
      </c>
      <c r="BS67" s="190" t="s">
        <v>710</v>
      </c>
      <c r="CB67" s="390">
        <v>6.5</v>
      </c>
      <c r="CC67" s="393" t="s">
        <v>878</v>
      </c>
      <c r="CD67" s="215" t="s">
        <v>878</v>
      </c>
      <c r="CE67" s="214" t="s">
        <v>878</v>
      </c>
      <c r="CG67" s="390">
        <v>6.5</v>
      </c>
      <c r="CH67" s="393" t="s">
        <v>878</v>
      </c>
      <c r="CI67" s="215" t="s">
        <v>878</v>
      </c>
      <c r="CJ67" s="214" t="s">
        <v>878</v>
      </c>
      <c r="CM67" s="57"/>
    </row>
    <row r="68" spans="26:91" x14ac:dyDescent="0.3">
      <c r="AN68" s="390">
        <v>9</v>
      </c>
      <c r="AO68" s="393" t="s">
        <v>942</v>
      </c>
      <c r="AP68" s="215" t="s">
        <v>942</v>
      </c>
      <c r="AQ68" s="215" t="s">
        <v>942</v>
      </c>
      <c r="AR68" s="215" t="s">
        <v>942</v>
      </c>
      <c r="AS68" s="215"/>
      <c r="BH68" s="390">
        <v>10.5</v>
      </c>
      <c r="BI68" s="393" t="s">
        <v>872</v>
      </c>
      <c r="BJ68" s="215" t="s">
        <v>872</v>
      </c>
      <c r="BM68" s="390">
        <v>10</v>
      </c>
      <c r="BN68" s="393" t="s">
        <v>720</v>
      </c>
      <c r="BO68" s="215" t="s">
        <v>720</v>
      </c>
      <c r="BR68" s="187">
        <v>7.5</v>
      </c>
      <c r="BS68" s="191" t="s">
        <v>711</v>
      </c>
      <c r="CB68" s="390">
        <v>7</v>
      </c>
      <c r="CC68" s="393" t="s">
        <v>878</v>
      </c>
      <c r="CD68" s="215" t="s">
        <v>878</v>
      </c>
      <c r="CE68" s="214" t="s">
        <v>878</v>
      </c>
      <c r="CG68" s="390">
        <v>7</v>
      </c>
      <c r="CH68" s="393" t="s">
        <v>878</v>
      </c>
      <c r="CI68" s="215" t="s">
        <v>878</v>
      </c>
      <c r="CJ68" s="214" t="s">
        <v>878</v>
      </c>
      <c r="CM68" s="57"/>
    </row>
    <row r="69" spans="26:91" x14ac:dyDescent="0.3">
      <c r="AN69" s="390">
        <v>9.5</v>
      </c>
      <c r="AO69" s="393" t="s">
        <v>942</v>
      </c>
      <c r="AP69" s="215" t="s">
        <v>942</v>
      </c>
      <c r="AQ69" s="215" t="s">
        <v>942</v>
      </c>
      <c r="AR69" s="215" t="s">
        <v>942</v>
      </c>
      <c r="AS69" s="215"/>
      <c r="BH69" s="390">
        <v>11</v>
      </c>
      <c r="BI69" s="393" t="s">
        <v>872</v>
      </c>
      <c r="BJ69" s="215" t="s">
        <v>872</v>
      </c>
      <c r="BM69" s="390">
        <v>10.5</v>
      </c>
      <c r="BN69" s="393" t="s">
        <v>720</v>
      </c>
      <c r="BO69" s="215" t="s">
        <v>720</v>
      </c>
      <c r="BR69" s="197">
        <v>8</v>
      </c>
      <c r="BS69" s="290" t="s">
        <v>712</v>
      </c>
      <c r="CB69" s="390">
        <v>7.5</v>
      </c>
      <c r="CC69" s="393" t="s">
        <v>878</v>
      </c>
      <c r="CD69" s="215" t="s">
        <v>878</v>
      </c>
      <c r="CE69" s="214" t="s">
        <v>878</v>
      </c>
      <c r="CG69" s="390">
        <v>7.5</v>
      </c>
      <c r="CH69" s="393" t="s">
        <v>878</v>
      </c>
      <c r="CI69" s="215" t="s">
        <v>878</v>
      </c>
      <c r="CJ69" s="214" t="s">
        <v>878</v>
      </c>
      <c r="CM69" s="57"/>
    </row>
    <row r="70" spans="26:91" x14ac:dyDescent="0.3">
      <c r="AN70" s="390">
        <v>10</v>
      </c>
      <c r="AO70" s="393" t="s">
        <v>942</v>
      </c>
      <c r="AP70" s="215" t="s">
        <v>942</v>
      </c>
      <c r="AQ70" s="215" t="s">
        <v>942</v>
      </c>
      <c r="AR70" s="215" t="s">
        <v>942</v>
      </c>
      <c r="AS70" s="215"/>
      <c r="BH70" s="390">
        <v>11.5</v>
      </c>
      <c r="BI70" s="393" t="s">
        <v>872</v>
      </c>
      <c r="BJ70" s="215" t="s">
        <v>872</v>
      </c>
      <c r="BM70" s="390">
        <v>11</v>
      </c>
      <c r="BN70" s="393" t="s">
        <v>720</v>
      </c>
      <c r="BO70" s="215" t="s">
        <v>720</v>
      </c>
      <c r="BR70" s="187">
        <v>8.5</v>
      </c>
      <c r="BS70" s="191" t="s">
        <v>703</v>
      </c>
      <c r="CB70" s="390">
        <v>8</v>
      </c>
      <c r="CC70" s="393" t="s">
        <v>878</v>
      </c>
      <c r="CD70" s="215" t="s">
        <v>878</v>
      </c>
      <c r="CE70" s="214" t="s">
        <v>878</v>
      </c>
      <c r="CG70" s="390">
        <v>8</v>
      </c>
      <c r="CH70" s="393" t="s">
        <v>878</v>
      </c>
      <c r="CI70" s="215" t="s">
        <v>878</v>
      </c>
      <c r="CJ70" s="214" t="s">
        <v>878</v>
      </c>
      <c r="CM70" s="57"/>
    </row>
    <row r="71" spans="26:91" x14ac:dyDescent="0.3">
      <c r="AN71" s="390">
        <v>10.5</v>
      </c>
      <c r="AO71" s="393" t="s">
        <v>942</v>
      </c>
      <c r="AP71" s="215" t="s">
        <v>942</v>
      </c>
      <c r="AQ71" s="215" t="s">
        <v>942</v>
      </c>
      <c r="AR71" s="215" t="s">
        <v>942</v>
      </c>
      <c r="AS71" s="215"/>
      <c r="BH71" s="390">
        <v>12</v>
      </c>
      <c r="BI71" s="394" t="s">
        <v>872</v>
      </c>
      <c r="BJ71" s="395" t="s">
        <v>872</v>
      </c>
      <c r="BM71" s="390">
        <v>11.5</v>
      </c>
      <c r="BN71" s="393" t="s">
        <v>720</v>
      </c>
      <c r="BO71" s="215" t="s">
        <v>720</v>
      </c>
      <c r="BR71" s="187">
        <v>9</v>
      </c>
      <c r="BS71" s="191" t="s">
        <v>454</v>
      </c>
      <c r="CB71" s="390">
        <v>8.5</v>
      </c>
      <c r="CC71" s="393" t="s">
        <v>878</v>
      </c>
      <c r="CD71" s="215" t="s">
        <v>878</v>
      </c>
      <c r="CE71" s="214" t="s">
        <v>878</v>
      </c>
      <c r="CG71" s="390">
        <v>8.5</v>
      </c>
      <c r="CH71" s="393" t="s">
        <v>878</v>
      </c>
      <c r="CI71" s="215" t="s">
        <v>878</v>
      </c>
      <c r="CJ71" s="214" t="s">
        <v>878</v>
      </c>
      <c r="CM71" s="57"/>
    </row>
    <row r="72" spans="26:91" x14ac:dyDescent="0.3">
      <c r="Z72" s="57"/>
      <c r="AN72" s="390">
        <v>11</v>
      </c>
      <c r="AO72" s="393" t="s">
        <v>942</v>
      </c>
      <c r="AP72" s="215" t="s">
        <v>942</v>
      </c>
      <c r="AQ72" s="215" t="s">
        <v>942</v>
      </c>
      <c r="AR72" s="215" t="s">
        <v>942</v>
      </c>
      <c r="AS72" s="215"/>
      <c r="BM72" s="390">
        <v>12</v>
      </c>
      <c r="BN72" s="394" t="s">
        <v>720</v>
      </c>
      <c r="BO72" s="395" t="s">
        <v>720</v>
      </c>
      <c r="BR72" s="187">
        <v>9.5</v>
      </c>
      <c r="BS72" s="191" t="s">
        <v>453</v>
      </c>
      <c r="CB72" s="390">
        <v>9</v>
      </c>
      <c r="CC72" s="393" t="s">
        <v>878</v>
      </c>
      <c r="CD72" s="215" t="s">
        <v>878</v>
      </c>
      <c r="CE72" s="214" t="s">
        <v>878</v>
      </c>
      <c r="CG72" s="390">
        <v>9</v>
      </c>
      <c r="CH72" s="393" t="s">
        <v>878</v>
      </c>
      <c r="CI72" s="215" t="s">
        <v>878</v>
      </c>
      <c r="CJ72" s="214" t="s">
        <v>878</v>
      </c>
      <c r="CM72" s="57"/>
    </row>
    <row r="73" spans="26:91" x14ac:dyDescent="0.3">
      <c r="Z73" s="57"/>
      <c r="AN73" s="390">
        <v>11.5</v>
      </c>
      <c r="AO73" s="393" t="s">
        <v>942</v>
      </c>
      <c r="AP73" s="215" t="s">
        <v>942</v>
      </c>
      <c r="AQ73" s="215" t="s">
        <v>942</v>
      </c>
      <c r="AR73" s="215" t="s">
        <v>942</v>
      </c>
      <c r="AS73" s="215"/>
      <c r="BR73" s="187">
        <v>10</v>
      </c>
      <c r="BS73" s="191" t="s">
        <v>453</v>
      </c>
      <c r="CB73" s="390">
        <v>9.5</v>
      </c>
      <c r="CC73" s="393" t="s">
        <v>878</v>
      </c>
      <c r="CD73" s="215" t="s">
        <v>878</v>
      </c>
      <c r="CE73" s="214" t="s">
        <v>878</v>
      </c>
      <c r="CG73" s="390">
        <v>9.5</v>
      </c>
      <c r="CH73" s="393" t="s">
        <v>878</v>
      </c>
      <c r="CI73" s="215" t="s">
        <v>878</v>
      </c>
      <c r="CJ73" s="214" t="s">
        <v>878</v>
      </c>
      <c r="CM73" s="57"/>
    </row>
    <row r="74" spans="26:91" x14ac:dyDescent="0.3">
      <c r="Z74" s="57"/>
      <c r="AN74" s="390">
        <v>12</v>
      </c>
      <c r="AO74" s="394" t="s">
        <v>942</v>
      </c>
      <c r="AP74" s="395" t="s">
        <v>942</v>
      </c>
      <c r="AQ74" s="395" t="s">
        <v>942</v>
      </c>
      <c r="AR74" s="395" t="s">
        <v>942</v>
      </c>
      <c r="AS74" s="395"/>
      <c r="BR74" s="187">
        <v>10.5</v>
      </c>
      <c r="BS74" s="191" t="s">
        <v>704</v>
      </c>
      <c r="CB74" s="390">
        <v>10</v>
      </c>
      <c r="CC74" s="393" t="s">
        <v>878</v>
      </c>
      <c r="CD74" s="215" t="s">
        <v>878</v>
      </c>
      <c r="CE74" s="214" t="s">
        <v>878</v>
      </c>
      <c r="CG74" s="390">
        <v>10</v>
      </c>
      <c r="CH74" s="393" t="s">
        <v>878</v>
      </c>
      <c r="CI74" s="215" t="s">
        <v>878</v>
      </c>
      <c r="CJ74" s="214" t="s">
        <v>878</v>
      </c>
      <c r="CM74" s="57"/>
    </row>
    <row r="75" spans="26:91" x14ac:dyDescent="0.3">
      <c r="Z75" s="57"/>
      <c r="BR75" s="187" t="s">
        <v>713</v>
      </c>
      <c r="BS75" s="191" t="s">
        <v>705</v>
      </c>
      <c r="CB75" s="390">
        <v>10.5</v>
      </c>
      <c r="CC75" s="393" t="s">
        <v>878</v>
      </c>
      <c r="CD75" s="215" t="s">
        <v>878</v>
      </c>
      <c r="CE75" s="214" t="s">
        <v>878</v>
      </c>
      <c r="CG75" s="390">
        <v>10.5</v>
      </c>
      <c r="CH75" s="393" t="s">
        <v>878</v>
      </c>
      <c r="CI75" s="215" t="s">
        <v>878</v>
      </c>
      <c r="CJ75" s="214" t="s">
        <v>878</v>
      </c>
      <c r="CM75" s="57"/>
    </row>
    <row r="76" spans="26:91" x14ac:dyDescent="0.3">
      <c r="Z76" s="57"/>
      <c r="CB76" s="390">
        <v>11</v>
      </c>
      <c r="CC76" s="393" t="s">
        <v>878</v>
      </c>
      <c r="CD76" s="215" t="s">
        <v>878</v>
      </c>
      <c r="CE76" s="214" t="s">
        <v>878</v>
      </c>
      <c r="CG76" s="390">
        <v>11</v>
      </c>
      <c r="CH76" s="393" t="s">
        <v>878</v>
      </c>
      <c r="CI76" s="215" t="s">
        <v>878</v>
      </c>
      <c r="CJ76" s="214" t="s">
        <v>878</v>
      </c>
      <c r="CM76" s="57"/>
    </row>
    <row r="77" spans="26:91" x14ac:dyDescent="0.3">
      <c r="Z77" s="57"/>
      <c r="BR77" t="s">
        <v>723</v>
      </c>
      <c r="CB77" s="390">
        <v>11.5</v>
      </c>
      <c r="CC77" s="393" t="s">
        <v>878</v>
      </c>
      <c r="CD77" s="215" t="s">
        <v>878</v>
      </c>
      <c r="CE77" s="214" t="s">
        <v>878</v>
      </c>
      <c r="CG77" s="390">
        <v>11.5</v>
      </c>
      <c r="CH77" s="393" t="s">
        <v>878</v>
      </c>
      <c r="CI77" s="215" t="s">
        <v>878</v>
      </c>
      <c r="CJ77" s="214" t="s">
        <v>878</v>
      </c>
      <c r="CM77" s="57"/>
    </row>
    <row r="78" spans="26:91" x14ac:dyDescent="0.3">
      <c r="Z78" s="57"/>
      <c r="CB78" s="390">
        <v>12</v>
      </c>
      <c r="CC78" s="394" t="s">
        <v>878</v>
      </c>
      <c r="CD78" s="395" t="s">
        <v>878</v>
      </c>
      <c r="CE78" s="214" t="s">
        <v>878</v>
      </c>
      <c r="CG78" s="390">
        <v>12</v>
      </c>
      <c r="CH78" s="394" t="s">
        <v>878</v>
      </c>
      <c r="CI78" s="395" t="s">
        <v>878</v>
      </c>
      <c r="CJ78" s="214" t="s">
        <v>878</v>
      </c>
      <c r="CM78" s="57"/>
    </row>
    <row r="79" spans="26:91" x14ac:dyDescent="0.3">
      <c r="Z79" s="57"/>
      <c r="CM79" s="57"/>
    </row>
    <row r="80" spans="26:91" x14ac:dyDescent="0.3">
      <c r="Z80" s="57"/>
      <c r="AO80" s="57"/>
      <c r="CM80" s="57"/>
    </row>
    <row r="81" spans="26:91" x14ac:dyDescent="0.3">
      <c r="Z81" s="57"/>
      <c r="AO81" s="57"/>
      <c r="CM81" s="57"/>
    </row>
    <row r="82" spans="26:91" x14ac:dyDescent="0.3">
      <c r="Z82" s="57"/>
      <c r="AO82" s="57"/>
      <c r="CM82" s="57"/>
    </row>
    <row r="83" spans="26:91" x14ac:dyDescent="0.3">
      <c r="Z83" s="57"/>
      <c r="AO83" s="57"/>
      <c r="CM83" s="57"/>
    </row>
    <row r="84" spans="26:91" x14ac:dyDescent="0.3">
      <c r="Z84" s="57"/>
      <c r="AO84" s="57"/>
      <c r="CM84" s="57"/>
    </row>
    <row r="85" spans="26:91" x14ac:dyDescent="0.3">
      <c r="Z85" s="57"/>
      <c r="AO85" s="57"/>
      <c r="CM85" s="57"/>
    </row>
    <row r="86" spans="26:91" x14ac:dyDescent="0.3">
      <c r="Z86" s="57"/>
      <c r="AO86" s="57"/>
      <c r="CM86" s="57"/>
    </row>
    <row r="87" spans="26:91" x14ac:dyDescent="0.3">
      <c r="Z87" s="57"/>
      <c r="AO87" s="57"/>
      <c r="CM87" s="57"/>
    </row>
    <row r="88" spans="26:91" x14ac:dyDescent="0.3">
      <c r="Z88" s="57"/>
      <c r="AO88" s="57"/>
      <c r="CM88" s="57"/>
    </row>
    <row r="89" spans="26:91" x14ac:dyDescent="0.3">
      <c r="Z89" s="57"/>
      <c r="AO89" s="57"/>
      <c r="CM89" s="57"/>
    </row>
    <row r="90" spans="26:91" x14ac:dyDescent="0.3">
      <c r="Z90" s="57"/>
      <c r="AO90" s="57"/>
      <c r="CM90" s="57"/>
    </row>
    <row r="91" spans="26:91" x14ac:dyDescent="0.3">
      <c r="Z91" s="57"/>
      <c r="AO91" s="57"/>
      <c r="CM91" s="57"/>
    </row>
    <row r="92" spans="26:91" x14ac:dyDescent="0.3">
      <c r="Z92" s="57"/>
      <c r="AO92" s="57"/>
      <c r="CM92" s="57"/>
    </row>
    <row r="93" spans="26:91" x14ac:dyDescent="0.3">
      <c r="Z93" s="57"/>
      <c r="AO93" s="57"/>
      <c r="CM93" s="57"/>
    </row>
    <row r="94" spans="26:91" x14ac:dyDescent="0.3">
      <c r="Z94" s="57"/>
      <c r="AO94" s="57"/>
      <c r="CM94" s="57"/>
    </row>
    <row r="95" spans="26:91" x14ac:dyDescent="0.3">
      <c r="Z95" s="57"/>
      <c r="AO95" s="57"/>
      <c r="CM95" s="57"/>
    </row>
    <row r="96" spans="26:91" x14ac:dyDescent="0.3">
      <c r="Z96" s="57"/>
      <c r="AO96" s="57"/>
      <c r="CM96" s="57"/>
    </row>
    <row r="97" spans="26:91" x14ac:dyDescent="0.3">
      <c r="Z97" s="57"/>
      <c r="AO97" s="57"/>
      <c r="CM97" s="57"/>
    </row>
    <row r="98" spans="26:91" x14ac:dyDescent="0.3">
      <c r="Z98" s="57"/>
      <c r="AO98" s="57"/>
      <c r="CM98" s="57"/>
    </row>
    <row r="99" spans="26:91" x14ac:dyDescent="0.3">
      <c r="Z99" s="57"/>
      <c r="AO99" s="57"/>
      <c r="CM99" s="57"/>
    </row>
    <row r="100" spans="26:91" x14ac:dyDescent="0.3">
      <c r="Z100" s="57"/>
      <c r="AO100" s="57"/>
    </row>
    <row r="101" spans="26:91" x14ac:dyDescent="0.3">
      <c r="Z101" s="57"/>
      <c r="AO101" s="57"/>
    </row>
    <row r="102" spans="26:91" x14ac:dyDescent="0.3">
      <c r="Z102" s="57"/>
      <c r="AO102" s="57"/>
    </row>
    <row r="103" spans="26:91" x14ac:dyDescent="0.3">
      <c r="Z103" s="57"/>
      <c r="AO103" s="57"/>
    </row>
    <row r="104" spans="26:91" x14ac:dyDescent="0.3">
      <c r="Z104" s="57"/>
      <c r="AO104" s="57"/>
    </row>
    <row r="105" spans="26:91" x14ac:dyDescent="0.3">
      <c r="Z105" s="57"/>
      <c r="AO105" s="57"/>
    </row>
    <row r="106" spans="26:91" x14ac:dyDescent="0.3">
      <c r="Z106" s="57"/>
      <c r="AO106" s="57"/>
    </row>
    <row r="107" spans="26:91" x14ac:dyDescent="0.3">
      <c r="Z107" s="57"/>
      <c r="AO107" s="57"/>
    </row>
    <row r="108" spans="26:91" x14ac:dyDescent="0.3">
      <c r="Z108" s="57"/>
      <c r="AO108" s="57"/>
    </row>
    <row r="109" spans="26:91" x14ac:dyDescent="0.3">
      <c r="Z109" s="57"/>
      <c r="AO109" s="57"/>
    </row>
  </sheetData>
  <pageMargins left="0.70866141732283472" right="0.70866141732283472"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FFFF00"/>
  </sheetPr>
  <dimension ref="B1:AP61"/>
  <sheetViews>
    <sheetView showGridLines="0" topLeftCell="K29" workbookViewId="0">
      <selection activeCell="R60" sqref="R60"/>
    </sheetView>
  </sheetViews>
  <sheetFormatPr baseColWidth="10" defaultRowHeight="14" x14ac:dyDescent="0.3"/>
  <cols>
    <col min="1" max="1" width="3.69921875" customWidth="1"/>
    <col min="2" max="2" width="6.8984375" bestFit="1" customWidth="1"/>
    <col min="3" max="3" width="7.09765625" customWidth="1"/>
    <col min="4" max="4" width="7.296875" customWidth="1"/>
    <col min="5" max="5" width="7.59765625" customWidth="1"/>
    <col min="6" max="6" width="5" customWidth="1"/>
    <col min="7" max="7" width="5.8984375" bestFit="1" customWidth="1"/>
    <col min="8" max="8" width="7" customWidth="1"/>
    <col min="9" max="9" width="7.296875" customWidth="1"/>
    <col min="10" max="10" width="6.296875" customWidth="1"/>
    <col min="11" max="11" width="6.69921875" customWidth="1"/>
    <col min="12" max="12" width="5" customWidth="1"/>
    <col min="13" max="13" width="5.296875" bestFit="1" customWidth="1"/>
    <col min="14" max="14" width="6.8984375" customWidth="1"/>
    <col min="15" max="16" width="7.296875" customWidth="1"/>
    <col min="17" max="17" width="5" customWidth="1"/>
    <col min="18" max="18" width="5.296875" bestFit="1" customWidth="1"/>
    <col min="19" max="19" width="4.8984375" bestFit="1" customWidth="1"/>
    <col min="20" max="21" width="5.8984375" bestFit="1" customWidth="1"/>
    <col min="22" max="22" width="5" customWidth="1"/>
    <col min="23" max="23" width="5.296875" bestFit="1" customWidth="1"/>
    <col min="24" max="24" width="6.3984375" customWidth="1"/>
    <col min="25" max="26" width="7.19921875" customWidth="1"/>
    <col min="27" max="27" width="4.796875" customWidth="1"/>
    <col min="28" max="28" width="5.59765625" customWidth="1"/>
    <col min="29" max="31" width="6.5" customWidth="1"/>
    <col min="32" max="32" width="5.19921875" customWidth="1"/>
    <col min="33" max="33" width="5.296875" bestFit="1" customWidth="1"/>
    <col min="34" max="34" width="6.3984375" customWidth="1"/>
    <col min="35" max="36" width="7.19921875" customWidth="1"/>
    <col min="37" max="37" width="5.19921875" customWidth="1"/>
    <col min="38" max="38" width="5.296875" bestFit="1" customWidth="1"/>
    <col min="39" max="39" width="6.19921875" customWidth="1"/>
    <col min="40" max="41" width="7.09765625" customWidth="1"/>
    <col min="42" max="42" width="7.3984375" customWidth="1"/>
    <col min="43" max="43" width="5.296875" bestFit="1" customWidth="1"/>
    <col min="44" max="44" width="4.8984375" bestFit="1" customWidth="1"/>
    <col min="45" max="46" width="5.8984375" bestFit="1" customWidth="1"/>
  </cols>
  <sheetData>
    <row r="1" spans="2:42" ht="15.6" x14ac:dyDescent="0.35">
      <c r="C1" s="2" t="s">
        <v>322</v>
      </c>
      <c r="H1" s="2" t="s">
        <v>323</v>
      </c>
      <c r="N1" s="2" t="s">
        <v>324</v>
      </c>
      <c r="Q1" s="2"/>
      <c r="R1" s="2" t="s">
        <v>882</v>
      </c>
      <c r="W1" s="2" t="s">
        <v>875</v>
      </c>
      <c r="X1" s="2"/>
      <c r="Y1" s="2"/>
      <c r="Z1" s="2"/>
      <c r="AB1" s="2" t="s">
        <v>877</v>
      </c>
      <c r="AC1" s="2"/>
      <c r="AD1" s="2"/>
      <c r="AE1" s="2"/>
      <c r="AG1" s="2" t="s">
        <v>875</v>
      </c>
      <c r="AH1" s="2"/>
      <c r="AI1" s="2"/>
      <c r="AJ1" s="2"/>
      <c r="AL1" s="2" t="s">
        <v>881</v>
      </c>
      <c r="AN1" s="2"/>
      <c r="AO1" s="2"/>
      <c r="AP1" s="2"/>
    </row>
    <row r="2" spans="2:42" x14ac:dyDescent="0.3">
      <c r="C2" t="s">
        <v>18</v>
      </c>
      <c r="H2" t="s">
        <v>325</v>
      </c>
      <c r="N2" t="s">
        <v>18</v>
      </c>
      <c r="R2" t="s">
        <v>18</v>
      </c>
      <c r="W2" t="s">
        <v>18</v>
      </c>
      <c r="Z2" s="373" t="s">
        <v>883</v>
      </c>
      <c r="AB2" t="s">
        <v>18</v>
      </c>
      <c r="AE2" s="373" t="s">
        <v>883</v>
      </c>
      <c r="AG2" t="s">
        <v>18</v>
      </c>
      <c r="AJ2" s="373" t="s">
        <v>883</v>
      </c>
      <c r="AL2" t="s">
        <v>18</v>
      </c>
      <c r="AO2" s="373" t="s">
        <v>883</v>
      </c>
    </row>
    <row r="3" spans="2:42" ht="6.05" customHeight="1" x14ac:dyDescent="0.3"/>
    <row r="4" spans="2:42" ht="38.950000000000003" customHeight="1" thickBot="1" x14ac:dyDescent="0.35">
      <c r="B4" s="62" t="s">
        <v>285</v>
      </c>
      <c r="C4" s="63" t="s">
        <v>286</v>
      </c>
      <c r="D4" s="65" t="s">
        <v>549</v>
      </c>
      <c r="E4" s="65" t="s">
        <v>550</v>
      </c>
      <c r="G4" s="62" t="s">
        <v>285</v>
      </c>
      <c r="H4" s="63" t="s">
        <v>286</v>
      </c>
      <c r="I4" s="65" t="s">
        <v>549</v>
      </c>
      <c r="J4" s="62" t="s">
        <v>285</v>
      </c>
      <c r="K4" s="65" t="s">
        <v>550</v>
      </c>
      <c r="M4" s="62" t="s">
        <v>285</v>
      </c>
      <c r="N4" s="63" t="s">
        <v>286</v>
      </c>
      <c r="O4" s="358" t="s">
        <v>549</v>
      </c>
      <c r="P4" s="65" t="s">
        <v>550</v>
      </c>
      <c r="R4" s="62" t="s">
        <v>285</v>
      </c>
      <c r="S4" s="63" t="s">
        <v>286</v>
      </c>
      <c r="T4" s="358" t="s">
        <v>549</v>
      </c>
      <c r="U4" s="65" t="s">
        <v>550</v>
      </c>
      <c r="W4" s="62" t="s">
        <v>285</v>
      </c>
      <c r="X4" s="63" t="s">
        <v>286</v>
      </c>
      <c r="Y4" s="358" t="s">
        <v>549</v>
      </c>
      <c r="Z4" s="65" t="s">
        <v>550</v>
      </c>
      <c r="AB4" s="62" t="s">
        <v>285</v>
      </c>
      <c r="AC4" s="63" t="s">
        <v>286</v>
      </c>
      <c r="AD4" s="358" t="s">
        <v>549</v>
      </c>
      <c r="AE4" s="65" t="s">
        <v>550</v>
      </c>
      <c r="AG4" s="62" t="s">
        <v>285</v>
      </c>
      <c r="AH4" s="63" t="s">
        <v>286</v>
      </c>
      <c r="AI4" s="358" t="s">
        <v>549</v>
      </c>
      <c r="AJ4" s="65" t="s">
        <v>550</v>
      </c>
      <c r="AL4" s="62" t="s">
        <v>285</v>
      </c>
      <c r="AM4" s="63" t="s">
        <v>286</v>
      </c>
      <c r="AN4" s="358" t="s">
        <v>549</v>
      </c>
      <c r="AO4" s="65" t="s">
        <v>550</v>
      </c>
    </row>
    <row r="5" spans="2:42" ht="14.4" customHeight="1" x14ac:dyDescent="0.3">
      <c r="B5" s="69">
        <v>3</v>
      </c>
      <c r="C5" s="67">
        <v>38</v>
      </c>
      <c r="D5" s="67">
        <v>0.28999999999999998</v>
      </c>
      <c r="E5" s="67">
        <v>0.79200000000000004</v>
      </c>
      <c r="G5" s="69">
        <v>3</v>
      </c>
      <c r="H5" s="173">
        <v>23.6</v>
      </c>
      <c r="I5" s="67">
        <v>0.13800000000000001</v>
      </c>
      <c r="J5" s="69">
        <v>3</v>
      </c>
      <c r="K5" s="67">
        <v>0.752</v>
      </c>
      <c r="M5" s="69">
        <v>3</v>
      </c>
      <c r="N5" s="67">
        <v>32</v>
      </c>
      <c r="O5" s="67">
        <v>0.155</v>
      </c>
      <c r="P5" s="67">
        <v>0.75900000000000001</v>
      </c>
      <c r="R5" s="69">
        <v>3</v>
      </c>
      <c r="S5" s="67">
        <v>22</v>
      </c>
      <c r="T5" s="67">
        <v>0.107</v>
      </c>
      <c r="U5" s="67">
        <v>0.73099999999999998</v>
      </c>
      <c r="W5" s="69">
        <v>3</v>
      </c>
      <c r="X5" s="67">
        <v>65</v>
      </c>
      <c r="Y5" s="67">
        <v>0.19500000000000001</v>
      </c>
      <c r="Z5" s="67">
        <v>0.96699999999999997</v>
      </c>
      <c r="AB5" s="69">
        <v>3</v>
      </c>
      <c r="AC5" s="67">
        <v>30</v>
      </c>
      <c r="AD5" s="67">
        <v>0.1</v>
      </c>
      <c r="AE5" s="67">
        <v>0.78200000000000003</v>
      </c>
      <c r="AG5" s="69">
        <v>3</v>
      </c>
      <c r="AH5" s="67">
        <v>65</v>
      </c>
      <c r="AI5" s="67">
        <v>0.19500000000000001</v>
      </c>
      <c r="AJ5" s="67">
        <v>0.96699999999999997</v>
      </c>
      <c r="AL5" s="69">
        <v>3</v>
      </c>
      <c r="AM5" s="67">
        <v>65</v>
      </c>
      <c r="AN5" s="67">
        <v>0.19500000000000001</v>
      </c>
      <c r="AO5" s="67">
        <v>0.96699999999999997</v>
      </c>
    </row>
    <row r="6" spans="2:42" x14ac:dyDescent="0.3">
      <c r="B6" s="69">
        <v>4</v>
      </c>
      <c r="C6" s="67">
        <v>127</v>
      </c>
      <c r="D6" s="67">
        <v>0.40799999999999997</v>
      </c>
      <c r="E6" s="67">
        <v>0.79200000000000004</v>
      </c>
      <c r="G6" s="69">
        <v>4.2</v>
      </c>
      <c r="H6" s="173">
        <v>180.8</v>
      </c>
      <c r="I6" s="67">
        <v>0.38400000000000001</v>
      </c>
      <c r="J6" s="69">
        <v>4</v>
      </c>
      <c r="K6" s="67">
        <v>0.752</v>
      </c>
      <c r="M6" s="69">
        <v>4</v>
      </c>
      <c r="N6" s="67">
        <v>205</v>
      </c>
      <c r="O6" s="67">
        <v>0.41899999999999998</v>
      </c>
      <c r="P6" s="67">
        <v>0.75900000000000001</v>
      </c>
      <c r="R6" s="69">
        <v>4</v>
      </c>
      <c r="S6" s="67">
        <v>172</v>
      </c>
      <c r="T6" s="67">
        <v>0.35199999999999998</v>
      </c>
      <c r="U6" s="67">
        <v>0.73099999999999998</v>
      </c>
      <c r="W6" s="69">
        <v>3.5</v>
      </c>
      <c r="X6" s="67">
        <v>160</v>
      </c>
      <c r="Y6" s="67">
        <v>0.30299999999999999</v>
      </c>
      <c r="Z6" s="67">
        <v>0.91700000000000004</v>
      </c>
      <c r="AB6" s="69">
        <v>3.5</v>
      </c>
      <c r="AC6" s="67">
        <v>108</v>
      </c>
      <c r="AD6" s="67">
        <v>0.22700000000000001</v>
      </c>
      <c r="AE6" s="67">
        <v>0.78200000000000003</v>
      </c>
      <c r="AG6" s="69">
        <v>3.5</v>
      </c>
      <c r="AH6" s="67">
        <v>160</v>
      </c>
      <c r="AI6" s="67">
        <v>0.30299999999999999</v>
      </c>
      <c r="AJ6" s="67">
        <v>0.91700000000000004</v>
      </c>
      <c r="AL6" s="69">
        <v>3.5</v>
      </c>
      <c r="AM6" s="67">
        <v>160</v>
      </c>
      <c r="AN6" s="67">
        <v>0.30299999999999999</v>
      </c>
      <c r="AO6" s="67">
        <v>0.91700000000000004</v>
      </c>
    </row>
    <row r="7" spans="2:42" x14ac:dyDescent="0.3">
      <c r="B7" s="69">
        <v>5</v>
      </c>
      <c r="C7" s="67">
        <v>262</v>
      </c>
      <c r="D7" s="67">
        <v>0.43099999999999999</v>
      </c>
      <c r="E7" s="67">
        <v>0.79200000000000004</v>
      </c>
      <c r="G7" s="69">
        <v>5.2</v>
      </c>
      <c r="H7" s="173">
        <v>380.3</v>
      </c>
      <c r="I7" s="67">
        <v>0.42599999999999999</v>
      </c>
      <c r="J7" s="69">
        <v>5</v>
      </c>
      <c r="K7" s="67">
        <v>0.752</v>
      </c>
      <c r="M7" s="69">
        <v>5</v>
      </c>
      <c r="N7" s="67">
        <v>424</v>
      </c>
      <c r="O7" s="67">
        <v>0.44400000000000001</v>
      </c>
      <c r="P7" s="67">
        <v>0.75900000000000001</v>
      </c>
      <c r="R7" s="69">
        <v>5</v>
      </c>
      <c r="S7" s="67">
        <v>427</v>
      </c>
      <c r="T7" s="67">
        <v>0.44700000000000001</v>
      </c>
      <c r="U7" s="67">
        <v>0.73099999999999998</v>
      </c>
      <c r="W7" s="69">
        <v>4</v>
      </c>
      <c r="X7" s="67">
        <v>306</v>
      </c>
      <c r="Y7" s="67">
        <v>0.38800000000000001</v>
      </c>
      <c r="Z7" s="67">
        <v>0.88500000000000001</v>
      </c>
      <c r="AB7" s="69">
        <v>4</v>
      </c>
      <c r="AC7" s="67">
        <v>235</v>
      </c>
      <c r="AD7" s="67">
        <v>0.33</v>
      </c>
      <c r="AE7" s="67">
        <v>0.78200000000000003</v>
      </c>
      <c r="AG7" s="69">
        <v>4</v>
      </c>
      <c r="AH7" s="67">
        <v>306</v>
      </c>
      <c r="AI7" s="67">
        <v>0.38800000000000001</v>
      </c>
      <c r="AJ7" s="67">
        <v>0.88500000000000001</v>
      </c>
      <c r="AL7" s="69">
        <v>4</v>
      </c>
      <c r="AM7" s="67">
        <v>306</v>
      </c>
      <c r="AN7" s="67">
        <v>0.38800000000000001</v>
      </c>
      <c r="AO7" s="67">
        <v>0.88500000000000001</v>
      </c>
    </row>
    <row r="8" spans="2:42" x14ac:dyDescent="0.3">
      <c r="B8" s="69">
        <v>6</v>
      </c>
      <c r="C8" s="67">
        <v>465</v>
      </c>
      <c r="D8" s="67">
        <v>0.443</v>
      </c>
      <c r="E8" s="67">
        <v>0.79200000000000004</v>
      </c>
      <c r="G8" s="69">
        <v>6.2</v>
      </c>
      <c r="H8" s="173">
        <v>648.5</v>
      </c>
      <c r="I8" s="67">
        <v>0.42799999999999999</v>
      </c>
      <c r="J8" s="69">
        <v>6</v>
      </c>
      <c r="K8" s="67">
        <v>0.752</v>
      </c>
      <c r="M8" s="69">
        <v>6</v>
      </c>
      <c r="N8" s="67">
        <v>729</v>
      </c>
      <c r="O8" s="67">
        <v>0.442</v>
      </c>
      <c r="P8" s="67">
        <v>0.75900000000000001</v>
      </c>
      <c r="R8" s="69">
        <v>6</v>
      </c>
      <c r="S8" s="67">
        <v>762</v>
      </c>
      <c r="T8" s="67">
        <v>0.46200000000000002</v>
      </c>
      <c r="U8" s="67">
        <v>0.73099999999999998</v>
      </c>
      <c r="W8" s="69">
        <v>4.5</v>
      </c>
      <c r="X8" s="67">
        <v>470</v>
      </c>
      <c r="Y8" s="67">
        <v>0.41899999999999998</v>
      </c>
      <c r="Z8" s="67">
        <v>0.86699999999999999</v>
      </c>
      <c r="AB8" s="69">
        <v>4.5</v>
      </c>
      <c r="AC8" s="67">
        <v>398</v>
      </c>
      <c r="AD8" s="67">
        <v>0.39300000000000002</v>
      </c>
      <c r="AE8" s="67">
        <v>0.78200000000000003</v>
      </c>
      <c r="AG8" s="69">
        <v>4.5</v>
      </c>
      <c r="AH8" s="67">
        <v>470</v>
      </c>
      <c r="AI8" s="67">
        <v>0.41899999999999998</v>
      </c>
      <c r="AJ8" s="67">
        <v>0.86699999999999999</v>
      </c>
      <c r="AL8" s="69">
        <v>4.5</v>
      </c>
      <c r="AM8" s="67">
        <v>470</v>
      </c>
      <c r="AN8" s="67">
        <v>0.41899999999999998</v>
      </c>
      <c r="AO8" s="67">
        <v>0.86699999999999999</v>
      </c>
    </row>
    <row r="9" spans="2:42" x14ac:dyDescent="0.3">
      <c r="B9" s="69">
        <v>7</v>
      </c>
      <c r="C9" s="67">
        <v>741</v>
      </c>
      <c r="D9" s="67">
        <v>0.44500000000000001</v>
      </c>
      <c r="E9" s="67">
        <v>0.79200000000000004</v>
      </c>
      <c r="G9" s="69">
        <v>7</v>
      </c>
      <c r="H9" s="173">
        <v>917.5</v>
      </c>
      <c r="I9" s="67">
        <v>0.42099999999999999</v>
      </c>
      <c r="J9" s="69">
        <v>7</v>
      </c>
      <c r="K9" s="67">
        <v>0.752</v>
      </c>
      <c r="M9" s="69">
        <v>7</v>
      </c>
      <c r="N9" s="67">
        <v>1168</v>
      </c>
      <c r="O9" s="67">
        <v>0.44600000000000001</v>
      </c>
      <c r="P9" s="67">
        <v>0.75900000000000001</v>
      </c>
      <c r="R9" s="69">
        <v>7</v>
      </c>
      <c r="S9" s="67">
        <v>1234</v>
      </c>
      <c r="T9" s="67">
        <v>0.47099999999999997</v>
      </c>
      <c r="U9" s="67">
        <v>0.73099999999999998</v>
      </c>
      <c r="W9" s="69">
        <v>5</v>
      </c>
      <c r="X9" s="67">
        <v>666</v>
      </c>
      <c r="Y9" s="67">
        <v>0.433</v>
      </c>
      <c r="Z9" s="67">
        <v>0.85699999999999998</v>
      </c>
      <c r="AB9" s="69">
        <v>5</v>
      </c>
      <c r="AC9" s="67">
        <v>590</v>
      </c>
      <c r="AD9" s="67">
        <v>0.42499999999999999</v>
      </c>
      <c r="AE9" s="67">
        <v>0.78200000000000003</v>
      </c>
      <c r="AG9" s="69">
        <v>5</v>
      </c>
      <c r="AH9" s="67">
        <v>666</v>
      </c>
      <c r="AI9" s="67">
        <v>0.433</v>
      </c>
      <c r="AJ9" s="67">
        <v>0.85699999999999998</v>
      </c>
      <c r="AL9" s="69">
        <v>5</v>
      </c>
      <c r="AM9" s="67">
        <v>666</v>
      </c>
      <c r="AN9" s="67">
        <v>0.433</v>
      </c>
      <c r="AO9" s="67">
        <v>0.85699999999999998</v>
      </c>
    </row>
    <row r="10" spans="2:42" x14ac:dyDescent="0.3">
      <c r="B10" s="69">
        <v>8</v>
      </c>
      <c r="C10" s="67">
        <v>1100</v>
      </c>
      <c r="D10" s="67">
        <v>0.442</v>
      </c>
      <c r="E10" s="67">
        <v>0.79200000000000004</v>
      </c>
      <c r="G10" s="69">
        <v>8.1</v>
      </c>
      <c r="H10" s="173">
        <v>1440.5</v>
      </c>
      <c r="I10" s="67">
        <v>0.42699999999999999</v>
      </c>
      <c r="J10" s="69">
        <v>8</v>
      </c>
      <c r="K10" s="67">
        <v>0.752</v>
      </c>
      <c r="M10" s="69">
        <v>8</v>
      </c>
      <c r="N10" s="67">
        <v>1760</v>
      </c>
      <c r="O10" s="67">
        <v>0.45</v>
      </c>
      <c r="P10" s="67">
        <v>0.75900000000000001</v>
      </c>
      <c r="R10" s="69">
        <v>8</v>
      </c>
      <c r="S10" s="67">
        <v>1838</v>
      </c>
      <c r="T10" s="67">
        <v>0.47</v>
      </c>
      <c r="U10" s="67">
        <v>0.73099999999999998</v>
      </c>
      <c r="W10" s="69">
        <v>5.5</v>
      </c>
      <c r="X10" s="67">
        <v>908</v>
      </c>
      <c r="Y10" s="67">
        <v>0.443</v>
      </c>
      <c r="Z10" s="67">
        <v>0.84899999999999998</v>
      </c>
      <c r="AB10" s="69">
        <v>5.5</v>
      </c>
      <c r="AC10" s="67">
        <v>791</v>
      </c>
      <c r="AD10" s="67">
        <v>0.42799999999999999</v>
      </c>
      <c r="AE10" s="67">
        <v>0.78200000000000003</v>
      </c>
      <c r="AG10" s="69">
        <v>5.5</v>
      </c>
      <c r="AH10" s="67">
        <v>908</v>
      </c>
      <c r="AI10" s="67">
        <v>0.443</v>
      </c>
      <c r="AJ10" s="67">
        <v>0.84899999999999998</v>
      </c>
      <c r="AL10" s="69">
        <v>5.5</v>
      </c>
      <c r="AM10" s="67">
        <v>908</v>
      </c>
      <c r="AN10" s="67">
        <v>0.443</v>
      </c>
      <c r="AO10" s="67">
        <v>0.84899999999999998</v>
      </c>
    </row>
    <row r="11" spans="2:42" x14ac:dyDescent="0.3">
      <c r="B11" s="69">
        <v>9</v>
      </c>
      <c r="C11" s="67">
        <v>1515</v>
      </c>
      <c r="D11" s="67">
        <v>0.42799999999999999</v>
      </c>
      <c r="E11" s="67">
        <v>0.76</v>
      </c>
      <c r="G11" s="69">
        <v>8.8000000000000007</v>
      </c>
      <c r="H11" s="173">
        <v>1818.5</v>
      </c>
      <c r="I11" s="67">
        <v>0.42</v>
      </c>
      <c r="J11" s="69">
        <v>9</v>
      </c>
      <c r="K11" s="67">
        <v>0.74</v>
      </c>
      <c r="M11" s="69">
        <v>9</v>
      </c>
      <c r="N11" s="67">
        <v>2334</v>
      </c>
      <c r="O11" s="67">
        <v>0.41899999999999998</v>
      </c>
      <c r="P11" s="67">
        <v>0.70399999999999996</v>
      </c>
      <c r="R11" s="69">
        <v>9</v>
      </c>
      <c r="S11" s="67">
        <v>2478</v>
      </c>
      <c r="T11" s="67">
        <v>0.44500000000000001</v>
      </c>
      <c r="U11" s="67">
        <v>0.67800000000000005</v>
      </c>
      <c r="W11" s="69">
        <v>6</v>
      </c>
      <c r="X11" s="67">
        <v>1195</v>
      </c>
      <c r="Y11" s="67">
        <v>0.44900000000000001</v>
      </c>
      <c r="Z11" s="67">
        <v>0.84199999999999997</v>
      </c>
      <c r="AB11" s="69">
        <v>6</v>
      </c>
      <c r="AC11" s="67">
        <v>1033</v>
      </c>
      <c r="AD11" s="67">
        <v>0.43</v>
      </c>
      <c r="AE11" s="67">
        <v>0.78200000000000003</v>
      </c>
      <c r="AG11" s="69">
        <v>6</v>
      </c>
      <c r="AH11" s="67">
        <v>1195</v>
      </c>
      <c r="AI11" s="67">
        <v>0.44900000000000001</v>
      </c>
      <c r="AJ11" s="67">
        <v>0.84199999999999997</v>
      </c>
      <c r="AL11" s="69">
        <v>6</v>
      </c>
      <c r="AM11" s="67">
        <v>1195</v>
      </c>
      <c r="AN11" s="67">
        <v>0.44900000000000001</v>
      </c>
      <c r="AO11" s="67">
        <v>0.84199999999999997</v>
      </c>
    </row>
    <row r="12" spans="2:42" x14ac:dyDescent="0.3">
      <c r="B12" s="69">
        <v>10</v>
      </c>
      <c r="C12" s="67">
        <v>1883</v>
      </c>
      <c r="D12" s="67">
        <v>0.38800000000000001</v>
      </c>
      <c r="E12" s="67">
        <v>0.67700000000000005</v>
      </c>
      <c r="G12" s="69">
        <v>10.199999999999999</v>
      </c>
      <c r="H12" s="173">
        <v>2722.1</v>
      </c>
      <c r="I12" s="67">
        <v>0.40400000000000003</v>
      </c>
      <c r="J12" s="69">
        <v>10</v>
      </c>
      <c r="K12" s="67">
        <v>0.66700000000000004</v>
      </c>
      <c r="M12" s="69">
        <v>10</v>
      </c>
      <c r="N12" s="67">
        <v>2981</v>
      </c>
      <c r="O12" s="67">
        <v>0.39</v>
      </c>
      <c r="P12" s="67">
        <v>0.61099999999999999</v>
      </c>
      <c r="R12" s="69">
        <v>10</v>
      </c>
      <c r="S12" s="67">
        <v>3143</v>
      </c>
      <c r="T12" s="67">
        <v>0.41199999999999998</v>
      </c>
      <c r="U12" s="67">
        <v>0.625</v>
      </c>
      <c r="W12" s="69">
        <v>6.5</v>
      </c>
      <c r="X12" s="67">
        <v>1532</v>
      </c>
      <c r="Y12" s="67">
        <v>0.45300000000000001</v>
      </c>
      <c r="Z12" s="67">
        <v>0.83499999999999996</v>
      </c>
      <c r="AB12" s="69">
        <v>6.5</v>
      </c>
      <c r="AC12" s="67">
        <v>1319</v>
      </c>
      <c r="AD12" s="67">
        <v>0.432</v>
      </c>
      <c r="AE12" s="67">
        <v>0.78200000000000003</v>
      </c>
      <c r="AG12" s="69">
        <v>6.5</v>
      </c>
      <c r="AH12" s="67">
        <v>1532</v>
      </c>
      <c r="AI12" s="67">
        <v>0.45300000000000001</v>
      </c>
      <c r="AJ12" s="67">
        <v>0.83499999999999996</v>
      </c>
      <c r="AL12" s="69">
        <v>6.5</v>
      </c>
      <c r="AM12" s="67">
        <v>1532</v>
      </c>
      <c r="AN12" s="67">
        <v>0.45300000000000001</v>
      </c>
      <c r="AO12" s="67">
        <v>0.83499999999999996</v>
      </c>
    </row>
    <row r="13" spans="2:42" ht="14.4" customHeight="1" x14ac:dyDescent="0.3">
      <c r="B13" s="69">
        <v>11</v>
      </c>
      <c r="C13" s="67">
        <v>2100</v>
      </c>
      <c r="D13" s="67">
        <v>0.32500000000000001</v>
      </c>
      <c r="E13" s="67">
        <v>0.49299999999999999</v>
      </c>
      <c r="G13" s="69">
        <v>11.1</v>
      </c>
      <c r="H13" s="173">
        <v>3287.2</v>
      </c>
      <c r="I13" s="67">
        <v>0.378</v>
      </c>
      <c r="J13" s="69">
        <v>11</v>
      </c>
      <c r="K13" s="67">
        <v>0.57999999999999996</v>
      </c>
      <c r="M13" s="69">
        <v>11</v>
      </c>
      <c r="N13" s="67">
        <v>3362</v>
      </c>
      <c r="O13" s="67">
        <v>0.33100000000000002</v>
      </c>
      <c r="P13" s="67">
        <v>0.47099999999999997</v>
      </c>
      <c r="R13" s="69">
        <v>11</v>
      </c>
      <c r="S13" s="67">
        <v>3790</v>
      </c>
      <c r="T13" s="67">
        <v>0.373</v>
      </c>
      <c r="U13" s="67">
        <v>0.54800000000000004</v>
      </c>
      <c r="W13" s="69">
        <v>7</v>
      </c>
      <c r="X13" s="67">
        <v>1924</v>
      </c>
      <c r="Y13" s="67">
        <v>0.45500000000000002</v>
      </c>
      <c r="Z13" s="67">
        <v>0.82799999999999996</v>
      </c>
      <c r="AB13" s="69">
        <v>7</v>
      </c>
      <c r="AC13" s="67">
        <v>1653</v>
      </c>
      <c r="AD13" s="67">
        <v>0.434</v>
      </c>
      <c r="AE13" s="67">
        <v>0.78200000000000003</v>
      </c>
      <c r="AG13" s="69">
        <v>7</v>
      </c>
      <c r="AH13" s="67">
        <v>1924</v>
      </c>
      <c r="AI13" s="67">
        <v>0.45500000000000002</v>
      </c>
      <c r="AJ13" s="67">
        <v>0.82799999999999996</v>
      </c>
      <c r="AL13" s="69">
        <v>7</v>
      </c>
      <c r="AM13" s="67">
        <v>1924</v>
      </c>
      <c r="AN13" s="67">
        <v>0.45500000000000002</v>
      </c>
      <c r="AO13" s="67">
        <v>0.82799999999999996</v>
      </c>
    </row>
    <row r="14" spans="2:42" x14ac:dyDescent="0.3">
      <c r="B14" s="69">
        <v>12</v>
      </c>
      <c r="C14" s="67">
        <v>2200</v>
      </c>
      <c r="D14" s="67">
        <v>0.26200000000000001</v>
      </c>
      <c r="E14" s="67">
        <v>0.35899999999999999</v>
      </c>
      <c r="G14" s="69">
        <v>12</v>
      </c>
      <c r="H14" s="173">
        <v>3457.7</v>
      </c>
      <c r="I14" s="67">
        <v>0.315</v>
      </c>
      <c r="J14" s="69">
        <v>11.5</v>
      </c>
      <c r="K14" s="67">
        <v>0.52</v>
      </c>
      <c r="M14" s="69">
        <v>12</v>
      </c>
      <c r="N14" s="67">
        <v>3500</v>
      </c>
      <c r="O14" s="67">
        <v>0.26500000000000001</v>
      </c>
      <c r="P14" s="67">
        <v>0.34399999999999997</v>
      </c>
      <c r="R14" s="69">
        <v>12</v>
      </c>
      <c r="S14" s="67">
        <v>4341</v>
      </c>
      <c r="T14" s="67">
        <v>0.32900000000000001</v>
      </c>
      <c r="U14" s="67">
        <v>0.47499999999999998</v>
      </c>
      <c r="W14" s="69">
        <v>7.5</v>
      </c>
      <c r="X14" s="67">
        <v>2372</v>
      </c>
      <c r="Y14" s="67">
        <v>0.45700000000000002</v>
      </c>
      <c r="Z14" s="67">
        <v>0.80900000000000005</v>
      </c>
      <c r="AB14" s="69">
        <v>7.5</v>
      </c>
      <c r="AC14" s="67">
        <v>2036</v>
      </c>
      <c r="AD14" s="67">
        <v>0.434</v>
      </c>
      <c r="AE14" s="67">
        <v>0.77600000000000002</v>
      </c>
      <c r="AG14" s="69">
        <v>7.5</v>
      </c>
      <c r="AH14" s="67">
        <v>2372</v>
      </c>
      <c r="AI14" s="67">
        <v>0.45700000000000002</v>
      </c>
      <c r="AJ14" s="67">
        <v>0.80900000000000005</v>
      </c>
      <c r="AL14" s="69">
        <v>7.5</v>
      </c>
      <c r="AM14" s="67">
        <v>2372</v>
      </c>
      <c r="AN14" s="67">
        <v>0.45700000000000002</v>
      </c>
      <c r="AO14" s="67">
        <v>0.80900000000000005</v>
      </c>
    </row>
    <row r="15" spans="2:42" ht="14.4" customHeight="1" x14ac:dyDescent="0.3">
      <c r="B15" s="69">
        <v>13</v>
      </c>
      <c r="C15" s="67">
        <v>2200</v>
      </c>
      <c r="D15" s="67">
        <v>0.20599999999999999</v>
      </c>
      <c r="E15" s="67">
        <v>0.27500000000000002</v>
      </c>
      <c r="G15" s="69">
        <v>13</v>
      </c>
      <c r="H15" s="67">
        <v>3500</v>
      </c>
      <c r="I15" s="67">
        <v>0.251</v>
      </c>
      <c r="J15" s="69">
        <v>13</v>
      </c>
      <c r="K15" s="67">
        <v>0.32</v>
      </c>
      <c r="M15" s="69">
        <v>13</v>
      </c>
      <c r="N15" s="67">
        <v>3500</v>
      </c>
      <c r="O15" s="67">
        <v>0.20899999999999999</v>
      </c>
      <c r="P15" s="67">
        <v>0.26400000000000001</v>
      </c>
      <c r="R15" s="69">
        <v>13</v>
      </c>
      <c r="S15" s="67">
        <v>4680</v>
      </c>
      <c r="T15" s="67">
        <v>0.27900000000000003</v>
      </c>
      <c r="U15" s="67">
        <v>0.38100000000000001</v>
      </c>
      <c r="W15" s="69">
        <v>8</v>
      </c>
      <c r="X15" s="67">
        <v>2872</v>
      </c>
      <c r="Y15" s="67">
        <v>0.45500000000000002</v>
      </c>
      <c r="Z15" s="67">
        <v>0.78400000000000003</v>
      </c>
      <c r="AB15" s="69">
        <v>8</v>
      </c>
      <c r="AC15" s="67">
        <v>2438</v>
      </c>
      <c r="AD15" s="67">
        <v>0.42799999999999999</v>
      </c>
      <c r="AE15" s="67">
        <v>0.73099999999999998</v>
      </c>
      <c r="AG15" s="69">
        <v>8</v>
      </c>
      <c r="AH15" s="67">
        <v>2872</v>
      </c>
      <c r="AI15" s="67">
        <v>0.45500000000000002</v>
      </c>
      <c r="AJ15" s="67">
        <v>0.78400000000000003</v>
      </c>
      <c r="AL15" s="69">
        <v>8</v>
      </c>
      <c r="AM15" s="67">
        <v>2872</v>
      </c>
      <c r="AN15" s="67">
        <v>0.45500000000000002</v>
      </c>
      <c r="AO15" s="67">
        <v>0.78400000000000003</v>
      </c>
    </row>
    <row r="16" spans="2:42" ht="14.4" customHeight="1" x14ac:dyDescent="0.3">
      <c r="B16" s="69">
        <v>14</v>
      </c>
      <c r="C16" s="67">
        <v>2200</v>
      </c>
      <c r="D16" s="67">
        <v>0.16500000000000001</v>
      </c>
      <c r="E16" s="67">
        <v>0.217</v>
      </c>
      <c r="G16" s="69">
        <v>14</v>
      </c>
      <c r="H16" s="67">
        <v>3500</v>
      </c>
      <c r="I16" s="67">
        <v>0.20100000000000001</v>
      </c>
      <c r="J16" s="69">
        <v>14</v>
      </c>
      <c r="K16" s="67">
        <v>0.245</v>
      </c>
      <c r="M16" s="69">
        <v>14</v>
      </c>
      <c r="N16" s="67">
        <v>3500</v>
      </c>
      <c r="O16" s="67">
        <v>0.16700000000000001</v>
      </c>
      <c r="P16" s="67">
        <v>0.21</v>
      </c>
      <c r="R16" s="69">
        <v>14</v>
      </c>
      <c r="S16" s="67">
        <v>4800</v>
      </c>
      <c r="T16" s="67">
        <v>0.22900000000000001</v>
      </c>
      <c r="U16" s="67">
        <v>0.29499999999999998</v>
      </c>
      <c r="W16" s="69">
        <v>8.5</v>
      </c>
      <c r="X16" s="67">
        <v>3381</v>
      </c>
      <c r="Y16" s="67">
        <v>0.44700000000000001</v>
      </c>
      <c r="Z16" s="67">
        <v>0.72799999999999998</v>
      </c>
      <c r="AB16" s="69">
        <v>8.5</v>
      </c>
      <c r="AC16" s="67">
        <v>2851</v>
      </c>
      <c r="AD16" s="67">
        <v>0.41799999999999998</v>
      </c>
      <c r="AE16" s="67">
        <v>0.68899999999999995</v>
      </c>
      <c r="AG16" s="69">
        <v>8.5</v>
      </c>
      <c r="AH16" s="67">
        <v>3381</v>
      </c>
      <c r="AI16" s="67">
        <v>0.44700000000000001</v>
      </c>
      <c r="AJ16" s="67">
        <v>0.72799999999999998</v>
      </c>
      <c r="AL16" s="69">
        <v>8.5</v>
      </c>
      <c r="AM16" s="67">
        <v>3409</v>
      </c>
      <c r="AN16" s="67">
        <v>0.45100000000000001</v>
      </c>
      <c r="AO16" s="67">
        <v>0.746</v>
      </c>
    </row>
    <row r="17" spans="2:41" ht="14.4" customHeight="1" x14ac:dyDescent="0.3">
      <c r="B17" s="69">
        <v>15</v>
      </c>
      <c r="C17" s="67">
        <v>2200</v>
      </c>
      <c r="D17" s="67">
        <v>0.13400000000000001</v>
      </c>
      <c r="E17" s="67">
        <v>0.17599999999999999</v>
      </c>
      <c r="G17" s="69">
        <v>15</v>
      </c>
      <c r="H17" s="67">
        <v>3500</v>
      </c>
      <c r="I17" s="67">
        <v>0.16300000000000001</v>
      </c>
      <c r="J17" s="69">
        <v>15</v>
      </c>
      <c r="K17" s="67">
        <v>0.191</v>
      </c>
      <c r="M17" s="69">
        <v>15</v>
      </c>
      <c r="N17" s="67">
        <v>3500</v>
      </c>
      <c r="O17" s="67">
        <v>0.13600000000000001</v>
      </c>
      <c r="P17" s="67">
        <v>0.17</v>
      </c>
      <c r="R17" s="69">
        <v>15</v>
      </c>
      <c r="S17" s="67">
        <v>4800</v>
      </c>
      <c r="T17" s="67">
        <v>0.186</v>
      </c>
      <c r="U17" s="67">
        <v>0.23599999999999999</v>
      </c>
      <c r="W17" s="69">
        <v>9</v>
      </c>
      <c r="X17" s="67">
        <v>3862</v>
      </c>
      <c r="Y17" s="67">
        <v>0.43</v>
      </c>
      <c r="Z17" s="67">
        <v>0.66800000000000004</v>
      </c>
      <c r="AB17" s="69">
        <v>9</v>
      </c>
      <c r="AC17" s="67">
        <v>3274</v>
      </c>
      <c r="AD17" s="67">
        <v>0.40400000000000003</v>
      </c>
      <c r="AE17" s="67">
        <v>0.64900000000000002</v>
      </c>
      <c r="AG17" s="69">
        <v>9</v>
      </c>
      <c r="AH17" s="67">
        <v>3862</v>
      </c>
      <c r="AI17" s="67">
        <v>0.43</v>
      </c>
      <c r="AJ17" s="67">
        <v>0.66800000000000004</v>
      </c>
      <c r="AL17" s="69">
        <v>9</v>
      </c>
      <c r="AM17" s="67">
        <v>3929</v>
      </c>
      <c r="AN17" s="67">
        <v>0.438</v>
      </c>
      <c r="AO17" s="67">
        <v>0.69</v>
      </c>
    </row>
    <row r="18" spans="2:41" ht="14.4" customHeight="1" x14ac:dyDescent="0.3">
      <c r="B18" s="69">
        <v>16</v>
      </c>
      <c r="C18" s="67">
        <v>2200</v>
      </c>
      <c r="D18" s="67">
        <v>0.111</v>
      </c>
      <c r="E18" s="67">
        <v>0.14499999999999999</v>
      </c>
      <c r="G18" s="69">
        <v>16</v>
      </c>
      <c r="H18" s="67">
        <v>3500</v>
      </c>
      <c r="I18" s="67">
        <v>0.13500000000000001</v>
      </c>
      <c r="J18" s="69">
        <v>16</v>
      </c>
      <c r="K18" s="67">
        <v>0.161</v>
      </c>
      <c r="M18" s="69">
        <v>16</v>
      </c>
      <c r="N18" s="67">
        <v>3500</v>
      </c>
      <c r="O18" s="67">
        <v>0.112</v>
      </c>
      <c r="P18" s="67">
        <v>0.14000000000000001</v>
      </c>
      <c r="R18" s="69">
        <v>16</v>
      </c>
      <c r="S18" s="67">
        <v>4800</v>
      </c>
      <c r="T18" s="67">
        <v>0.153</v>
      </c>
      <c r="U18" s="67">
        <v>0.19400000000000001</v>
      </c>
      <c r="W18" s="69">
        <v>9.5</v>
      </c>
      <c r="X18" s="67">
        <v>4291</v>
      </c>
      <c r="Y18" s="67">
        <v>0.40600000000000003</v>
      </c>
      <c r="Z18" s="67">
        <v>0.60199999999999998</v>
      </c>
      <c r="AB18" s="69">
        <v>9.5</v>
      </c>
      <c r="AC18" s="67">
        <v>3707</v>
      </c>
      <c r="AD18" s="67">
        <v>0.38900000000000001</v>
      </c>
      <c r="AE18" s="67">
        <v>0.61099999999999999</v>
      </c>
      <c r="AG18" s="69">
        <v>9.5</v>
      </c>
      <c r="AH18" s="67">
        <v>4291</v>
      </c>
      <c r="AI18" s="67">
        <v>0.40600000000000003</v>
      </c>
      <c r="AJ18" s="67">
        <v>0.60199999999999998</v>
      </c>
      <c r="AL18" s="69">
        <v>9.5</v>
      </c>
      <c r="AM18" s="67">
        <v>4422</v>
      </c>
      <c r="AN18" s="67">
        <v>0.41899999999999998</v>
      </c>
      <c r="AO18" s="67">
        <v>0.63</v>
      </c>
    </row>
    <row r="19" spans="2:41" ht="14.4" customHeight="1" x14ac:dyDescent="0.3">
      <c r="B19" s="69">
        <v>17</v>
      </c>
      <c r="C19" s="67">
        <v>2200</v>
      </c>
      <c r="D19" s="67">
        <v>9.1999999999999998E-2</v>
      </c>
      <c r="E19" s="67">
        <v>0.122</v>
      </c>
      <c r="G19" s="69">
        <v>17</v>
      </c>
      <c r="H19" s="67">
        <v>3500</v>
      </c>
      <c r="I19" s="67">
        <v>0.112</v>
      </c>
      <c r="J19" s="69">
        <v>17</v>
      </c>
      <c r="K19" s="67">
        <v>0.13600000000000001</v>
      </c>
      <c r="M19" s="69">
        <v>17</v>
      </c>
      <c r="N19" s="67">
        <v>3500</v>
      </c>
      <c r="O19" s="67">
        <v>9.2999999999999999E-2</v>
      </c>
      <c r="P19" s="67">
        <v>0.11700000000000001</v>
      </c>
      <c r="R19" s="69">
        <v>17</v>
      </c>
      <c r="S19" s="67">
        <v>4800</v>
      </c>
      <c r="T19" s="67">
        <v>0.128</v>
      </c>
      <c r="U19" s="67">
        <v>0.16</v>
      </c>
      <c r="W19" s="69">
        <v>10</v>
      </c>
      <c r="X19" s="67">
        <v>4679</v>
      </c>
      <c r="Y19" s="67">
        <v>0.38</v>
      </c>
      <c r="Z19" s="67">
        <v>0.54</v>
      </c>
      <c r="AB19" s="69">
        <v>10</v>
      </c>
      <c r="AC19" s="67">
        <v>4129</v>
      </c>
      <c r="AD19" s="67">
        <v>0.372</v>
      </c>
      <c r="AE19" s="67">
        <v>0.56899999999999995</v>
      </c>
      <c r="AG19" s="69">
        <v>10</v>
      </c>
      <c r="AH19" s="67">
        <v>4679</v>
      </c>
      <c r="AI19" s="67">
        <v>0.38</v>
      </c>
      <c r="AJ19" s="67">
        <v>0.54</v>
      </c>
      <c r="AL19" s="69">
        <v>10</v>
      </c>
      <c r="AM19" s="67">
        <v>4855</v>
      </c>
      <c r="AN19" s="67">
        <v>0.39400000000000002</v>
      </c>
      <c r="AO19" s="67">
        <v>0.57099999999999995</v>
      </c>
    </row>
    <row r="20" spans="2:41" ht="14.4" customHeight="1" x14ac:dyDescent="0.3">
      <c r="B20" s="69">
        <v>18</v>
      </c>
      <c r="C20" s="67">
        <v>2200</v>
      </c>
      <c r="D20" s="67">
        <v>7.8E-2</v>
      </c>
      <c r="E20" s="67">
        <v>0.10299999999999999</v>
      </c>
      <c r="G20" s="69">
        <v>18</v>
      </c>
      <c r="H20" s="67">
        <v>3500</v>
      </c>
      <c r="I20" s="67">
        <v>9.4E-2</v>
      </c>
      <c r="J20" s="69">
        <v>18</v>
      </c>
      <c r="K20" s="67">
        <v>0.11700000000000001</v>
      </c>
      <c r="M20" s="69">
        <v>18</v>
      </c>
      <c r="N20" s="67">
        <v>3500</v>
      </c>
      <c r="O20" s="67">
        <v>7.9000000000000001E-2</v>
      </c>
      <c r="P20" s="67">
        <v>9.9000000000000005E-2</v>
      </c>
      <c r="R20" s="69">
        <v>18</v>
      </c>
      <c r="S20" s="67">
        <v>4800</v>
      </c>
      <c r="T20" s="67">
        <v>0.108</v>
      </c>
      <c r="U20" s="67">
        <v>0.13500000000000001</v>
      </c>
      <c r="W20" s="69">
        <v>10.5</v>
      </c>
      <c r="X20" s="67">
        <v>4947</v>
      </c>
      <c r="Y20" s="67">
        <v>0.34699999999999998</v>
      </c>
      <c r="Z20" s="67">
        <v>0.48099999999999998</v>
      </c>
      <c r="AB20" s="69">
        <v>10.5</v>
      </c>
      <c r="AC20" s="67">
        <v>4523</v>
      </c>
      <c r="AD20" s="67">
        <v>0.35199999999999998</v>
      </c>
      <c r="AE20" s="67">
        <v>0.52400000000000002</v>
      </c>
      <c r="AG20" s="69">
        <v>10.5</v>
      </c>
      <c r="AH20" s="67">
        <v>4947</v>
      </c>
      <c r="AI20" s="67">
        <v>0.34699999999999998</v>
      </c>
      <c r="AJ20" s="67">
        <v>0.48099999999999998</v>
      </c>
      <c r="AL20" s="69">
        <v>10.5</v>
      </c>
      <c r="AM20" s="67">
        <v>5255</v>
      </c>
      <c r="AN20" s="67">
        <v>0.36899999999999999</v>
      </c>
      <c r="AO20" s="67">
        <v>0.51400000000000001</v>
      </c>
    </row>
    <row r="21" spans="2:41" ht="14.4" customHeight="1" x14ac:dyDescent="0.3">
      <c r="B21" s="69">
        <v>19</v>
      </c>
      <c r="C21" s="67">
        <v>2200</v>
      </c>
      <c r="D21" s="67">
        <v>6.6000000000000003E-2</v>
      </c>
      <c r="E21" s="67">
        <v>8.8999999999999996E-2</v>
      </c>
      <c r="G21" s="69">
        <v>19</v>
      </c>
      <c r="H21" s="67">
        <v>3500</v>
      </c>
      <c r="I21" s="67">
        <v>0.08</v>
      </c>
      <c r="J21" s="69">
        <v>19</v>
      </c>
      <c r="K21" s="67">
        <v>0.1</v>
      </c>
      <c r="M21" s="69">
        <v>19</v>
      </c>
      <c r="N21" s="67">
        <v>3500</v>
      </c>
      <c r="O21" s="67">
        <v>6.7000000000000004E-2</v>
      </c>
      <c r="P21" s="67">
        <v>8.5000000000000006E-2</v>
      </c>
      <c r="R21" s="69">
        <v>19</v>
      </c>
      <c r="S21" s="67">
        <v>4800</v>
      </c>
      <c r="T21" s="67">
        <v>9.1999999999999998E-2</v>
      </c>
      <c r="U21" s="67">
        <v>0.115</v>
      </c>
      <c r="W21" s="69">
        <v>11</v>
      </c>
      <c r="X21" s="67">
        <v>5144</v>
      </c>
      <c r="Y21" s="67">
        <v>0.314</v>
      </c>
      <c r="Z21" s="67">
        <v>0.42299999999999999</v>
      </c>
      <c r="AB21" s="69">
        <v>11</v>
      </c>
      <c r="AC21" s="67">
        <v>4887</v>
      </c>
      <c r="AD21" s="67">
        <v>0.33</v>
      </c>
      <c r="AE21" s="67">
        <v>0.48299999999999998</v>
      </c>
      <c r="AG21" s="69">
        <v>11</v>
      </c>
      <c r="AH21" s="67">
        <v>5144</v>
      </c>
      <c r="AI21" s="67">
        <v>0.314</v>
      </c>
      <c r="AJ21" s="67">
        <v>0.42299999999999999</v>
      </c>
      <c r="AL21" s="69">
        <v>11</v>
      </c>
      <c r="AM21" s="67">
        <v>5513</v>
      </c>
      <c r="AN21" s="67">
        <v>0.33600000000000002</v>
      </c>
      <c r="AO21" s="67">
        <v>0.46100000000000002</v>
      </c>
    </row>
    <row r="22" spans="2:41" ht="14.4" customHeight="1" x14ac:dyDescent="0.3">
      <c r="B22" s="69">
        <v>20</v>
      </c>
      <c r="C22" s="67">
        <v>2200</v>
      </c>
      <c r="D22" s="67">
        <v>5.7000000000000002E-2</v>
      </c>
      <c r="E22" s="67">
        <v>7.6999999999999999E-2</v>
      </c>
      <c r="G22" s="69">
        <v>20</v>
      </c>
      <c r="H22" s="67">
        <v>3500</v>
      </c>
      <c r="I22" s="67">
        <v>6.9000000000000006E-2</v>
      </c>
      <c r="J22" s="69"/>
      <c r="K22" s="67"/>
      <c r="M22" s="69">
        <v>20</v>
      </c>
      <c r="N22" s="67">
        <v>3500</v>
      </c>
      <c r="O22" s="67">
        <v>5.7000000000000002E-2</v>
      </c>
      <c r="P22" s="67">
        <v>7.2999999999999995E-2</v>
      </c>
      <c r="R22" s="69">
        <v>20</v>
      </c>
      <c r="S22" s="67">
        <v>4800</v>
      </c>
      <c r="T22" s="67">
        <v>7.9000000000000001E-2</v>
      </c>
      <c r="U22" s="67">
        <v>9.9000000000000005E-2</v>
      </c>
      <c r="W22" s="69">
        <v>11.5</v>
      </c>
      <c r="X22" s="67">
        <v>5268</v>
      </c>
      <c r="Y22" s="67">
        <v>0.28100000000000003</v>
      </c>
      <c r="Z22" s="67">
        <v>0.376</v>
      </c>
      <c r="AB22" s="69">
        <v>11.5</v>
      </c>
      <c r="AC22" s="67">
        <v>5149</v>
      </c>
      <c r="AD22" s="67">
        <v>0.30499999999999999</v>
      </c>
      <c r="AE22" s="67">
        <v>0.44700000000000001</v>
      </c>
      <c r="AG22" s="69">
        <v>11.5</v>
      </c>
      <c r="AH22" s="67">
        <v>5268</v>
      </c>
      <c r="AI22" s="67">
        <v>0.28100000000000003</v>
      </c>
      <c r="AJ22" s="67">
        <v>0.376</v>
      </c>
      <c r="AL22" s="69">
        <v>11.5</v>
      </c>
      <c r="AM22" s="67">
        <v>5719</v>
      </c>
      <c r="AN22" s="67">
        <v>0.30499999999999999</v>
      </c>
      <c r="AO22" s="67">
        <v>0.40899999999999997</v>
      </c>
    </row>
    <row r="23" spans="2:41" ht="14.4" customHeight="1" x14ac:dyDescent="0.3">
      <c r="B23" s="69">
        <v>21</v>
      </c>
      <c r="C23" s="67">
        <v>2200</v>
      </c>
      <c r="D23" s="67">
        <v>4.9000000000000002E-2</v>
      </c>
      <c r="E23" s="67">
        <v>6.7000000000000004E-2</v>
      </c>
      <c r="G23" s="69">
        <v>21</v>
      </c>
      <c r="H23" s="67">
        <v>3500</v>
      </c>
      <c r="I23" s="67">
        <v>0.06</v>
      </c>
      <c r="J23" s="69">
        <v>21</v>
      </c>
      <c r="K23" s="67">
        <v>0.08</v>
      </c>
      <c r="M23" s="69">
        <v>21</v>
      </c>
      <c r="N23" s="67">
        <v>3500</v>
      </c>
      <c r="O23" s="67">
        <v>4.9000000000000002E-2</v>
      </c>
      <c r="P23" s="67">
        <v>6.4000000000000001E-2</v>
      </c>
      <c r="R23" s="69">
        <v>21</v>
      </c>
      <c r="S23" s="67">
        <v>4800</v>
      </c>
      <c r="T23" s="67">
        <v>6.8000000000000005E-2</v>
      </c>
      <c r="U23" s="67">
        <v>8.5999999999999993E-2</v>
      </c>
      <c r="W23" s="69">
        <v>12</v>
      </c>
      <c r="X23" s="67">
        <v>5346</v>
      </c>
      <c r="Y23" s="67">
        <v>0.251</v>
      </c>
      <c r="Z23" s="67">
        <v>0.33200000000000002</v>
      </c>
      <c r="AB23" s="69">
        <v>12</v>
      </c>
      <c r="AC23" s="67">
        <v>5350</v>
      </c>
      <c r="AD23" s="67">
        <v>0.27900000000000003</v>
      </c>
      <c r="AE23" s="67">
        <v>0.41399999999999998</v>
      </c>
      <c r="AG23" s="69">
        <v>12</v>
      </c>
      <c r="AH23" s="67">
        <v>5346</v>
      </c>
      <c r="AI23" s="67">
        <v>0.251</v>
      </c>
      <c r="AJ23" s="67">
        <v>0.33200000000000002</v>
      </c>
      <c r="AL23" s="69">
        <v>12</v>
      </c>
      <c r="AM23" s="67">
        <v>5847</v>
      </c>
      <c r="AN23" s="67">
        <v>0.27500000000000002</v>
      </c>
      <c r="AO23" s="67">
        <v>0.36599999999999999</v>
      </c>
    </row>
    <row r="24" spans="2:41" ht="14.4" customHeight="1" x14ac:dyDescent="0.3">
      <c r="B24" s="69">
        <v>22</v>
      </c>
      <c r="C24" s="67">
        <v>2200</v>
      </c>
      <c r="D24" s="67">
        <v>4.2999999999999997E-2</v>
      </c>
      <c r="E24" s="67">
        <v>0.06</v>
      </c>
      <c r="G24" s="69">
        <v>22</v>
      </c>
      <c r="H24" s="67">
        <v>3500</v>
      </c>
      <c r="I24" s="67">
        <v>5.1999999999999998E-2</v>
      </c>
      <c r="J24" s="69"/>
      <c r="K24" s="67"/>
      <c r="M24" s="69">
        <v>22</v>
      </c>
      <c r="N24" s="67">
        <v>3500</v>
      </c>
      <c r="O24" s="67">
        <v>4.2999999999999997E-2</v>
      </c>
      <c r="P24" s="67">
        <v>5.6000000000000001E-2</v>
      </c>
      <c r="R24" s="69">
        <v>22</v>
      </c>
      <c r="S24" s="67">
        <v>4800</v>
      </c>
      <c r="T24" s="67">
        <v>5.8999999999999997E-2</v>
      </c>
      <c r="U24" s="67">
        <v>7.4999999999999997E-2</v>
      </c>
      <c r="W24" s="69">
        <v>12.5</v>
      </c>
      <c r="X24" s="67">
        <v>5400</v>
      </c>
      <c r="Y24" s="67">
        <v>0.22500000000000001</v>
      </c>
      <c r="Z24" s="67">
        <v>0.29499999999999998</v>
      </c>
      <c r="AB24" s="69">
        <v>12.5</v>
      </c>
      <c r="AC24" s="67">
        <v>5475</v>
      </c>
      <c r="AD24" s="67">
        <v>0.252</v>
      </c>
      <c r="AE24" s="67">
        <v>0.34699999999999998</v>
      </c>
      <c r="AG24" s="69">
        <v>12.5</v>
      </c>
      <c r="AH24" s="67">
        <v>5400</v>
      </c>
      <c r="AI24" s="67">
        <v>0.22500000000000001</v>
      </c>
      <c r="AJ24" s="67">
        <v>0.29499999999999998</v>
      </c>
      <c r="AL24" s="69">
        <v>12.5</v>
      </c>
      <c r="AM24" s="67">
        <v>5937</v>
      </c>
      <c r="AN24" s="67">
        <v>0.247</v>
      </c>
      <c r="AO24" s="67">
        <v>0.32500000000000001</v>
      </c>
    </row>
    <row r="25" spans="2:41" ht="14.4" customHeight="1" x14ac:dyDescent="0.3">
      <c r="B25" s="69">
        <v>23</v>
      </c>
      <c r="C25" s="67">
        <v>2200</v>
      </c>
      <c r="D25" s="67">
        <v>3.6999999999999998E-2</v>
      </c>
      <c r="E25" s="67">
        <v>5.2999999999999999E-2</v>
      </c>
      <c r="G25" s="69">
        <v>23</v>
      </c>
      <c r="H25" s="67">
        <v>3500</v>
      </c>
      <c r="I25" s="67">
        <v>4.4999999999999998E-2</v>
      </c>
      <c r="J25" s="69">
        <v>23</v>
      </c>
      <c r="K25" s="67">
        <v>6.4000000000000001E-2</v>
      </c>
      <c r="M25" s="69">
        <v>23</v>
      </c>
      <c r="N25" s="67">
        <v>3500</v>
      </c>
      <c r="O25" s="67">
        <v>3.7999999999999999E-2</v>
      </c>
      <c r="P25" s="67">
        <v>0.05</v>
      </c>
      <c r="R25" s="69">
        <v>23</v>
      </c>
      <c r="S25" s="67">
        <v>4800</v>
      </c>
      <c r="T25" s="67">
        <v>5.1999999999999998E-2</v>
      </c>
      <c r="U25" s="67">
        <v>6.6000000000000003E-2</v>
      </c>
      <c r="W25" s="69">
        <v>13</v>
      </c>
      <c r="X25" s="67">
        <v>5400</v>
      </c>
      <c r="Y25" s="67">
        <v>0.2</v>
      </c>
      <c r="Z25" s="67">
        <v>0.26300000000000001</v>
      </c>
      <c r="AB25" s="69">
        <v>13</v>
      </c>
      <c r="AC25" s="67">
        <v>5560</v>
      </c>
      <c r="AD25" s="67">
        <v>0.22800000000000001</v>
      </c>
      <c r="AE25" s="67">
        <v>0.30399999999999999</v>
      </c>
      <c r="AG25" s="69">
        <v>13</v>
      </c>
      <c r="AH25" s="67">
        <v>5400</v>
      </c>
      <c r="AI25" s="67">
        <v>0.2</v>
      </c>
      <c r="AJ25" s="67">
        <v>0.26300000000000001</v>
      </c>
      <c r="AL25" s="69">
        <v>13</v>
      </c>
      <c r="AM25" s="67">
        <v>5980</v>
      </c>
      <c r="AN25" s="67">
        <v>0.221</v>
      </c>
      <c r="AO25" s="67">
        <v>0.28999999999999998</v>
      </c>
    </row>
    <row r="26" spans="2:41" ht="14.4" customHeight="1" x14ac:dyDescent="0.3">
      <c r="B26" s="69">
        <v>24</v>
      </c>
      <c r="C26" s="67">
        <v>2200</v>
      </c>
      <c r="D26" s="67">
        <v>3.3000000000000002E-2</v>
      </c>
      <c r="E26" s="67">
        <v>4.8000000000000001E-2</v>
      </c>
      <c r="G26" s="69">
        <v>24</v>
      </c>
      <c r="H26" s="67">
        <v>3500</v>
      </c>
      <c r="I26" s="67">
        <v>0.04</v>
      </c>
      <c r="J26" s="69"/>
      <c r="K26" s="67"/>
      <c r="M26" s="69">
        <v>24</v>
      </c>
      <c r="N26" s="67">
        <v>3500</v>
      </c>
      <c r="O26" s="67">
        <v>3.3000000000000002E-2</v>
      </c>
      <c r="P26" s="67">
        <v>4.3999999999999997E-2</v>
      </c>
      <c r="R26" s="69">
        <v>24</v>
      </c>
      <c r="S26" s="67">
        <v>4800</v>
      </c>
      <c r="T26" s="67">
        <v>4.4999999999999998E-2</v>
      </c>
      <c r="U26" s="67">
        <v>5.8999999999999997E-2</v>
      </c>
      <c r="W26" s="69">
        <v>13.5</v>
      </c>
      <c r="X26" s="67">
        <v>5400</v>
      </c>
      <c r="Y26" s="67">
        <v>0.17799999999999999</v>
      </c>
      <c r="Z26" s="67">
        <v>0.23300000000000001</v>
      </c>
      <c r="AB26" s="69">
        <v>13.5</v>
      </c>
      <c r="AC26" s="67">
        <v>5600</v>
      </c>
      <c r="AD26" s="67">
        <v>0.20499999999999999</v>
      </c>
      <c r="AE26" s="67">
        <v>0.26800000000000002</v>
      </c>
      <c r="AG26" s="69">
        <v>13.5</v>
      </c>
      <c r="AH26" s="67">
        <v>5400</v>
      </c>
      <c r="AI26" s="67">
        <v>0.17799999999999999</v>
      </c>
      <c r="AJ26" s="67">
        <v>0.23300000000000001</v>
      </c>
      <c r="AL26" s="69">
        <v>13.5</v>
      </c>
      <c r="AM26" s="67">
        <v>6000</v>
      </c>
      <c r="AN26" s="67">
        <v>0.19800000000000001</v>
      </c>
      <c r="AO26" s="67">
        <v>0.26</v>
      </c>
    </row>
    <row r="27" spans="2:41" ht="14.4" customHeight="1" x14ac:dyDescent="0.3">
      <c r="B27" s="69">
        <v>25</v>
      </c>
      <c r="C27" s="67">
        <v>2200</v>
      </c>
      <c r="D27" s="67">
        <v>2.9000000000000001E-2</v>
      </c>
      <c r="E27" s="67">
        <v>4.2999999999999997E-2</v>
      </c>
      <c r="G27" s="69">
        <v>25</v>
      </c>
      <c r="H27" s="67">
        <v>3500</v>
      </c>
      <c r="I27" s="67">
        <v>3.5000000000000003E-2</v>
      </c>
      <c r="J27" s="69">
        <v>25</v>
      </c>
      <c r="K27" s="67">
        <v>5.1999999999999998E-2</v>
      </c>
      <c r="M27" s="69">
        <v>25</v>
      </c>
      <c r="N27" s="67">
        <v>3500</v>
      </c>
      <c r="O27" s="67">
        <v>2.9000000000000001E-2</v>
      </c>
      <c r="P27" s="67">
        <v>0.04</v>
      </c>
      <c r="R27" s="69">
        <v>25</v>
      </c>
      <c r="S27" s="67">
        <v>4800</v>
      </c>
      <c r="T27" s="67">
        <v>0.04</v>
      </c>
      <c r="U27" s="67">
        <v>5.2999999999999999E-2</v>
      </c>
      <c r="W27" s="69">
        <v>14</v>
      </c>
      <c r="X27" s="67">
        <v>5400</v>
      </c>
      <c r="Y27" s="67">
        <v>0.16</v>
      </c>
      <c r="Z27" s="67">
        <v>0.20799999999999999</v>
      </c>
      <c r="AB27" s="69">
        <v>14</v>
      </c>
      <c r="AC27" s="67">
        <v>5600</v>
      </c>
      <c r="AD27" s="67">
        <v>0.184</v>
      </c>
      <c r="AE27" s="67">
        <v>0.23799999999999999</v>
      </c>
      <c r="AG27" s="69">
        <v>14</v>
      </c>
      <c r="AH27" s="67">
        <v>5400</v>
      </c>
      <c r="AI27" s="67">
        <v>0.16</v>
      </c>
      <c r="AJ27" s="67">
        <v>0.20799999999999999</v>
      </c>
      <c r="AL27" s="69">
        <v>14</v>
      </c>
      <c r="AM27" s="67">
        <v>6000</v>
      </c>
      <c r="AN27" s="67">
        <v>0.17799999999999999</v>
      </c>
      <c r="AO27" s="67">
        <v>0.23200000000000001</v>
      </c>
    </row>
    <row r="28" spans="2:41" x14ac:dyDescent="0.3">
      <c r="B28" s="295" t="s">
        <v>553</v>
      </c>
      <c r="C28" s="295" t="s">
        <v>481</v>
      </c>
      <c r="G28" s="295" t="s">
        <v>553</v>
      </c>
      <c r="H28" s="296" t="s">
        <v>562</v>
      </c>
      <c r="M28" s="295" t="s">
        <v>553</v>
      </c>
      <c r="N28" s="296" t="s">
        <v>561</v>
      </c>
      <c r="W28" s="69">
        <v>14.5</v>
      </c>
      <c r="X28" s="67">
        <v>5400</v>
      </c>
      <c r="Y28" s="67">
        <v>0.14399999999999999</v>
      </c>
      <c r="Z28" s="67">
        <v>0.186</v>
      </c>
      <c r="AB28" s="69">
        <v>14.5</v>
      </c>
      <c r="AC28" s="67">
        <v>5600</v>
      </c>
      <c r="AD28" s="67">
        <v>0.16500000000000001</v>
      </c>
      <c r="AE28" s="67">
        <v>0.21299999999999999</v>
      </c>
      <c r="AG28" s="69">
        <v>14.5</v>
      </c>
      <c r="AH28" s="67">
        <v>5400</v>
      </c>
      <c r="AI28" s="67">
        <v>0.14399999999999999</v>
      </c>
      <c r="AJ28" s="67">
        <v>0.186</v>
      </c>
      <c r="AL28" s="69">
        <v>14.5</v>
      </c>
      <c r="AM28" s="67">
        <v>6000</v>
      </c>
      <c r="AN28" s="67">
        <v>0.16</v>
      </c>
      <c r="AO28" s="67">
        <v>0.20699999999999999</v>
      </c>
    </row>
    <row r="29" spans="2:41" ht="14.4" customHeight="1" x14ac:dyDescent="0.3">
      <c r="B29" t="s">
        <v>493</v>
      </c>
      <c r="G29" t="s">
        <v>493</v>
      </c>
      <c r="M29" t="s">
        <v>493</v>
      </c>
      <c r="W29" s="69">
        <v>15</v>
      </c>
      <c r="X29" s="67">
        <v>5400</v>
      </c>
      <c r="Y29" s="67">
        <v>0.13</v>
      </c>
      <c r="Z29" s="67">
        <v>0.16800000000000001</v>
      </c>
      <c r="AB29" s="69">
        <v>15</v>
      </c>
      <c r="AC29" s="67">
        <v>5600</v>
      </c>
      <c r="AD29" s="67">
        <v>0.14899999999999999</v>
      </c>
      <c r="AE29" s="67">
        <v>0.192</v>
      </c>
      <c r="AG29" s="69">
        <v>15</v>
      </c>
      <c r="AH29" s="67">
        <v>5400</v>
      </c>
      <c r="AI29" s="67">
        <v>0.13</v>
      </c>
      <c r="AJ29" s="67">
        <v>0.16800000000000001</v>
      </c>
      <c r="AL29" s="69">
        <v>15</v>
      </c>
      <c r="AM29" s="67">
        <v>6000</v>
      </c>
      <c r="AN29" s="67">
        <v>0.14399999999999999</v>
      </c>
      <c r="AO29" s="67">
        <v>0.187</v>
      </c>
    </row>
    <row r="30" spans="2:41" x14ac:dyDescent="0.3">
      <c r="B30" s="86" t="s">
        <v>339</v>
      </c>
      <c r="G30" s="86" t="s">
        <v>339</v>
      </c>
      <c r="M30" s="86" t="s">
        <v>339</v>
      </c>
      <c r="W30" s="69">
        <v>15.5</v>
      </c>
      <c r="X30" s="67">
        <v>5400</v>
      </c>
      <c r="Y30" s="67">
        <v>0.11799999999999999</v>
      </c>
      <c r="Z30" s="67">
        <v>0.152</v>
      </c>
      <c r="AB30" s="69">
        <v>15.5</v>
      </c>
      <c r="AC30" s="67">
        <v>5600</v>
      </c>
      <c r="AD30" s="67">
        <v>0.13500000000000001</v>
      </c>
      <c r="AE30" s="67">
        <v>0.17299999999999999</v>
      </c>
      <c r="AG30" s="69">
        <v>15.5</v>
      </c>
      <c r="AH30" s="67">
        <v>5400</v>
      </c>
      <c r="AI30" s="67">
        <v>0.11799999999999999</v>
      </c>
      <c r="AJ30" s="67">
        <v>0.152</v>
      </c>
      <c r="AL30" s="69">
        <v>15.5</v>
      </c>
      <c r="AM30" s="67">
        <v>6000</v>
      </c>
      <c r="AN30" s="67">
        <v>0.13100000000000001</v>
      </c>
      <c r="AO30" s="67">
        <v>0.16900000000000001</v>
      </c>
    </row>
    <row r="31" spans="2:41" ht="15.05" customHeight="1" thickBot="1" x14ac:dyDescent="0.35">
      <c r="B31" s="198" t="s">
        <v>17</v>
      </c>
      <c r="C31" s="93" t="s">
        <v>481</v>
      </c>
      <c r="G31" s="198" t="s">
        <v>17</v>
      </c>
      <c r="H31" s="93" t="s">
        <v>478</v>
      </c>
      <c r="I31" s="94" t="s">
        <v>479</v>
      </c>
      <c r="J31" s="95" t="s">
        <v>480</v>
      </c>
      <c r="M31" s="198" t="s">
        <v>465</v>
      </c>
      <c r="N31" s="93" t="s">
        <v>279</v>
      </c>
      <c r="O31" s="94" t="s">
        <v>280</v>
      </c>
      <c r="P31" s="95" t="s">
        <v>477</v>
      </c>
      <c r="W31" s="69">
        <v>16</v>
      </c>
      <c r="X31" s="67">
        <v>5400</v>
      </c>
      <c r="Y31" s="67">
        <v>0.107</v>
      </c>
      <c r="Z31" s="67">
        <v>0.13800000000000001</v>
      </c>
      <c r="AB31" s="69">
        <v>16</v>
      </c>
      <c r="AC31" s="67">
        <v>5600</v>
      </c>
      <c r="AD31" s="67">
        <v>0.123</v>
      </c>
      <c r="AE31" s="67">
        <v>0.157</v>
      </c>
      <c r="AG31" s="69">
        <v>16</v>
      </c>
      <c r="AH31" s="67">
        <v>5400</v>
      </c>
      <c r="AI31" s="67">
        <v>0.107</v>
      </c>
      <c r="AJ31" s="67">
        <v>0.13800000000000001</v>
      </c>
      <c r="AL31" s="69">
        <v>16</v>
      </c>
      <c r="AM31" s="67">
        <v>6000</v>
      </c>
      <c r="AN31" s="67">
        <v>0.11899999999999999</v>
      </c>
      <c r="AO31" s="67">
        <v>0.153</v>
      </c>
    </row>
    <row r="32" spans="2:41" ht="14.4" customHeight="1" x14ac:dyDescent="0.3">
      <c r="B32" s="241">
        <v>0.95</v>
      </c>
      <c r="C32" s="242">
        <v>105.1</v>
      </c>
      <c r="G32" s="241">
        <v>0.95</v>
      </c>
      <c r="H32" s="243">
        <v>105</v>
      </c>
      <c r="I32" s="244">
        <v>105</v>
      </c>
      <c r="J32" s="244">
        <v>105</v>
      </c>
      <c r="M32" s="241">
        <v>0.95</v>
      </c>
      <c r="N32" s="243">
        <v>105.5</v>
      </c>
      <c r="O32" s="244">
        <v>105.5</v>
      </c>
      <c r="P32" s="244">
        <v>105.5</v>
      </c>
      <c r="W32" s="69">
        <v>16.5</v>
      </c>
      <c r="X32" s="67">
        <v>5400</v>
      </c>
      <c r="Y32" s="67">
        <v>9.8000000000000004E-2</v>
      </c>
      <c r="Z32" s="67">
        <v>0.126</v>
      </c>
      <c r="AB32" s="69">
        <v>16.5</v>
      </c>
      <c r="AC32" s="67">
        <v>5600</v>
      </c>
      <c r="AD32" s="67">
        <v>0.112</v>
      </c>
      <c r="AE32" s="67">
        <v>0.14299999999999999</v>
      </c>
      <c r="AG32" s="69">
        <v>16.5</v>
      </c>
      <c r="AH32" s="67">
        <v>5400</v>
      </c>
      <c r="AI32" s="67">
        <v>9.8000000000000004E-2</v>
      </c>
      <c r="AJ32" s="67">
        <v>0.126</v>
      </c>
      <c r="AL32" s="69">
        <v>16.5</v>
      </c>
      <c r="AM32" s="67">
        <v>6000</v>
      </c>
      <c r="AN32" s="67">
        <v>0.108</v>
      </c>
      <c r="AO32" s="67">
        <v>0.14000000000000001</v>
      </c>
    </row>
    <row r="33" spans="2:41" ht="14.4" customHeight="1" x14ac:dyDescent="0.3">
      <c r="B33" s="199">
        <v>8</v>
      </c>
      <c r="C33" s="200">
        <v>105.1</v>
      </c>
      <c r="G33" s="199">
        <v>8</v>
      </c>
      <c r="H33" s="203">
        <v>105</v>
      </c>
      <c r="I33" s="204">
        <v>105</v>
      </c>
      <c r="J33" s="205">
        <v>105</v>
      </c>
      <c r="M33" s="199">
        <v>8</v>
      </c>
      <c r="N33" s="203">
        <v>105.5</v>
      </c>
      <c r="O33" s="204">
        <v>105.5</v>
      </c>
      <c r="P33" s="205">
        <v>105.5</v>
      </c>
      <c r="W33" s="69">
        <v>17</v>
      </c>
      <c r="X33" s="67">
        <v>5400</v>
      </c>
      <c r="Y33" s="67">
        <v>8.8999999999999996E-2</v>
      </c>
      <c r="Z33" s="67">
        <v>0.11600000000000001</v>
      </c>
      <c r="AB33" s="69">
        <v>17</v>
      </c>
      <c r="AC33" s="67">
        <v>5600</v>
      </c>
      <c r="AD33" s="67">
        <v>0.10299999999999999</v>
      </c>
      <c r="AE33" s="67">
        <v>0.13100000000000001</v>
      </c>
      <c r="AG33" s="69">
        <v>17</v>
      </c>
      <c r="AH33" s="67">
        <v>5400</v>
      </c>
      <c r="AI33" s="67">
        <v>8.8999999999999996E-2</v>
      </c>
      <c r="AJ33" s="67">
        <v>0.11600000000000001</v>
      </c>
      <c r="AL33" s="69">
        <v>17</v>
      </c>
      <c r="AM33" s="67">
        <v>6000</v>
      </c>
      <c r="AN33" s="67">
        <v>9.9000000000000005E-2</v>
      </c>
      <c r="AO33" s="67">
        <v>0.128</v>
      </c>
    </row>
    <row r="34" spans="2:41" x14ac:dyDescent="0.3">
      <c r="B34" s="201">
        <v>10</v>
      </c>
      <c r="C34" s="202">
        <v>105.1</v>
      </c>
      <c r="G34" s="201">
        <v>10</v>
      </c>
      <c r="H34" s="206">
        <v>105</v>
      </c>
      <c r="I34" s="207">
        <v>105</v>
      </c>
      <c r="J34" s="208">
        <v>105</v>
      </c>
      <c r="M34" s="209">
        <v>10</v>
      </c>
      <c r="N34" s="210">
        <v>105.5</v>
      </c>
      <c r="O34" s="211">
        <v>105.5</v>
      </c>
      <c r="P34" s="212">
        <v>105.5</v>
      </c>
      <c r="W34" s="69">
        <v>17.5</v>
      </c>
      <c r="X34" s="67">
        <v>5400</v>
      </c>
      <c r="Y34" s="67">
        <v>8.2000000000000003E-2</v>
      </c>
      <c r="Z34" s="67">
        <v>0.107</v>
      </c>
      <c r="AB34" s="69">
        <v>17.5</v>
      </c>
      <c r="AC34" s="67">
        <v>5600</v>
      </c>
      <c r="AD34" s="67">
        <v>9.4E-2</v>
      </c>
      <c r="AE34" s="67">
        <v>0.12</v>
      </c>
      <c r="AG34" s="69">
        <v>17.5</v>
      </c>
      <c r="AH34" s="67">
        <v>5400</v>
      </c>
      <c r="AI34" s="67">
        <v>8.2000000000000003E-2</v>
      </c>
      <c r="AJ34" s="67">
        <v>0.107</v>
      </c>
      <c r="AL34" s="69">
        <v>17.5</v>
      </c>
      <c r="AM34" s="67">
        <v>6000</v>
      </c>
      <c r="AN34" s="67">
        <v>9.0999999999999998E-2</v>
      </c>
      <c r="AO34" s="67">
        <v>0.11799999999999999</v>
      </c>
    </row>
    <row r="35" spans="2:41" x14ac:dyDescent="0.3">
      <c r="W35" s="69">
        <v>18</v>
      </c>
      <c r="X35" s="67">
        <v>5400</v>
      </c>
      <c r="Y35" s="67">
        <v>7.4999999999999997E-2</v>
      </c>
      <c r="Z35" s="67">
        <v>9.8000000000000004E-2</v>
      </c>
      <c r="AB35" s="69">
        <v>18</v>
      </c>
      <c r="AC35" s="67">
        <v>5600</v>
      </c>
      <c r="AD35" s="67">
        <v>8.5999999999999993E-2</v>
      </c>
      <c r="AE35" s="67">
        <v>0.111</v>
      </c>
      <c r="AG35" s="69">
        <v>18</v>
      </c>
      <c r="AH35" s="67">
        <v>5400</v>
      </c>
      <c r="AI35" s="67">
        <v>7.4999999999999997E-2</v>
      </c>
      <c r="AJ35" s="67">
        <v>9.8000000000000004E-2</v>
      </c>
      <c r="AL35" s="69">
        <v>18</v>
      </c>
      <c r="AM35" s="67">
        <v>6000</v>
      </c>
      <c r="AN35" s="67">
        <v>8.4000000000000005E-2</v>
      </c>
      <c r="AO35" s="67">
        <v>0.109</v>
      </c>
    </row>
    <row r="36" spans="2:41" x14ac:dyDescent="0.3">
      <c r="W36" s="69">
        <v>18.5</v>
      </c>
      <c r="X36" s="67">
        <v>5400</v>
      </c>
      <c r="Y36" s="67">
        <v>6.9000000000000006E-2</v>
      </c>
      <c r="Z36" s="67">
        <v>9.0999999999999998E-2</v>
      </c>
      <c r="AB36" s="69">
        <v>18.5</v>
      </c>
      <c r="AC36" s="67">
        <v>5600</v>
      </c>
      <c r="AD36" s="67">
        <v>0.08</v>
      </c>
      <c r="AE36" s="67">
        <v>0.10199999999999999</v>
      </c>
      <c r="AG36" s="69">
        <v>18.5</v>
      </c>
      <c r="AH36" s="67">
        <v>5400</v>
      </c>
      <c r="AI36" s="67">
        <v>6.9000000000000006E-2</v>
      </c>
      <c r="AJ36" s="67">
        <v>9.0999999999999998E-2</v>
      </c>
      <c r="AL36" s="69">
        <v>18.5</v>
      </c>
      <c r="AM36" s="67">
        <v>5975</v>
      </c>
      <c r="AN36" s="67">
        <v>7.6999999999999999E-2</v>
      </c>
      <c r="AO36" s="67">
        <v>0.1</v>
      </c>
    </row>
    <row r="37" spans="2:41" x14ac:dyDescent="0.3">
      <c r="W37" s="69">
        <v>19</v>
      </c>
      <c r="X37" s="67">
        <v>5400</v>
      </c>
      <c r="Y37" s="67">
        <v>6.4000000000000001E-2</v>
      </c>
      <c r="Z37" s="67">
        <v>8.4000000000000005E-2</v>
      </c>
      <c r="AB37" s="69">
        <v>19</v>
      </c>
      <c r="AC37" s="67">
        <v>5600</v>
      </c>
      <c r="AD37" s="67">
        <v>7.2999999999999995E-2</v>
      </c>
      <c r="AE37" s="67">
        <v>9.5000000000000001E-2</v>
      </c>
      <c r="AG37" s="69">
        <v>19</v>
      </c>
      <c r="AH37" s="67">
        <v>5400</v>
      </c>
      <c r="AI37" s="67">
        <v>6.4000000000000001E-2</v>
      </c>
      <c r="AJ37" s="67">
        <v>8.4000000000000005E-2</v>
      </c>
      <c r="AL37" s="69">
        <v>19</v>
      </c>
      <c r="AM37" s="67">
        <v>5920</v>
      </c>
      <c r="AN37" s="67">
        <v>7.0000000000000007E-2</v>
      </c>
      <c r="AO37" s="67">
        <v>9.1999999999999998E-2</v>
      </c>
    </row>
    <row r="38" spans="2:41" x14ac:dyDescent="0.3">
      <c r="N38" s="57"/>
      <c r="W38" s="69">
        <v>19.5</v>
      </c>
      <c r="X38" s="67">
        <v>5400</v>
      </c>
      <c r="Y38" s="67">
        <v>5.8999999999999997E-2</v>
      </c>
      <c r="Z38" s="67">
        <v>7.9000000000000001E-2</v>
      </c>
      <c r="AB38" s="69">
        <v>19.5</v>
      </c>
      <c r="AC38" s="67">
        <v>5600</v>
      </c>
      <c r="AD38" s="67">
        <v>6.8000000000000005E-2</v>
      </c>
      <c r="AE38" s="67">
        <v>8.7999999999999995E-2</v>
      </c>
      <c r="AG38" s="69">
        <v>19.5</v>
      </c>
      <c r="AH38" s="67">
        <v>5400</v>
      </c>
      <c r="AI38" s="67">
        <v>5.8999999999999997E-2</v>
      </c>
      <c r="AJ38" s="67">
        <v>7.9000000000000001E-2</v>
      </c>
      <c r="AL38" s="69">
        <v>19.5</v>
      </c>
      <c r="AM38" s="67">
        <v>5856</v>
      </c>
      <c r="AN38" s="67">
        <v>6.4000000000000001E-2</v>
      </c>
      <c r="AO38" s="67">
        <v>8.5000000000000006E-2</v>
      </c>
    </row>
    <row r="39" spans="2:41" x14ac:dyDescent="0.3">
      <c r="N39" s="57"/>
      <c r="P39" s="57"/>
      <c r="W39" s="69">
        <v>20</v>
      </c>
      <c r="X39" s="67">
        <v>5400</v>
      </c>
      <c r="Y39" s="67">
        <v>5.5E-2</v>
      </c>
      <c r="Z39" s="67">
        <v>7.2999999999999995E-2</v>
      </c>
      <c r="AB39" s="69">
        <v>20</v>
      </c>
      <c r="AC39" s="67">
        <v>5600</v>
      </c>
      <c r="AD39" s="67">
        <v>6.3E-2</v>
      </c>
      <c r="AE39" s="67">
        <v>8.2000000000000003E-2</v>
      </c>
      <c r="AG39" s="69">
        <v>20</v>
      </c>
      <c r="AH39" s="67">
        <v>5400</v>
      </c>
      <c r="AI39" s="67">
        <v>5.5E-2</v>
      </c>
      <c r="AJ39" s="67">
        <v>7.2999999999999995E-2</v>
      </c>
      <c r="AL39" s="69">
        <v>20</v>
      </c>
      <c r="AM39" s="67">
        <v>5799</v>
      </c>
      <c r="AN39" s="67">
        <v>5.8999999999999997E-2</v>
      </c>
      <c r="AO39" s="67">
        <v>7.8E-2</v>
      </c>
    </row>
    <row r="40" spans="2:41" x14ac:dyDescent="0.3">
      <c r="D40" s="57"/>
      <c r="N40" s="57"/>
      <c r="P40" s="57"/>
      <c r="W40" s="69">
        <v>20.5</v>
      </c>
      <c r="X40" s="67">
        <v>5400</v>
      </c>
      <c r="Y40" s="67">
        <v>5.0999999999999997E-2</v>
      </c>
      <c r="Z40" s="67">
        <v>6.8000000000000005E-2</v>
      </c>
      <c r="AB40" s="69">
        <v>20.5</v>
      </c>
      <c r="AC40" s="67">
        <v>5600</v>
      </c>
      <c r="AD40" s="67">
        <v>5.8000000000000003E-2</v>
      </c>
      <c r="AE40" s="67">
        <v>7.5999999999999998E-2</v>
      </c>
      <c r="AG40" s="69">
        <v>20.5</v>
      </c>
      <c r="AH40" s="67">
        <v>5400</v>
      </c>
      <c r="AI40" s="67">
        <v>5.0999999999999997E-2</v>
      </c>
      <c r="AJ40" s="67">
        <v>6.8000000000000005E-2</v>
      </c>
      <c r="AL40" s="69">
        <v>20.5</v>
      </c>
      <c r="AM40" s="67">
        <v>5694</v>
      </c>
      <c r="AN40" s="67">
        <v>5.3999999999999999E-2</v>
      </c>
      <c r="AO40" s="67">
        <v>7.1999999999999995E-2</v>
      </c>
    </row>
    <row r="41" spans="2:41" x14ac:dyDescent="0.3">
      <c r="D41" s="57"/>
      <c r="H41" s="57"/>
      <c r="N41" s="57"/>
      <c r="P41" s="57"/>
      <c r="W41" s="69">
        <v>21</v>
      </c>
      <c r="X41" s="67">
        <v>5400</v>
      </c>
      <c r="Y41" s="67">
        <v>4.7E-2</v>
      </c>
      <c r="Z41" s="67">
        <v>6.4000000000000001E-2</v>
      </c>
      <c r="AB41" s="69">
        <v>21</v>
      </c>
      <c r="AC41" s="67">
        <v>5600</v>
      </c>
      <c r="AD41" s="67">
        <v>5.3999999999999999E-2</v>
      </c>
      <c r="AE41" s="67">
        <v>7.0999999999999994E-2</v>
      </c>
      <c r="AG41" s="69">
        <v>21</v>
      </c>
      <c r="AH41" s="67">
        <v>5400</v>
      </c>
      <c r="AI41" s="67">
        <v>4.7E-2</v>
      </c>
      <c r="AJ41" s="67">
        <v>6.4000000000000001E-2</v>
      </c>
      <c r="AL41" s="69">
        <v>21</v>
      </c>
      <c r="AM41" s="67">
        <v>5597</v>
      </c>
      <c r="AN41" s="67">
        <v>4.9000000000000002E-2</v>
      </c>
      <c r="AO41" s="67">
        <v>6.6000000000000003E-2</v>
      </c>
    </row>
    <row r="42" spans="2:41" x14ac:dyDescent="0.3">
      <c r="D42" s="57"/>
      <c r="H42" s="57"/>
      <c r="N42" s="57"/>
      <c r="P42" s="57"/>
      <c r="W42" s="69">
        <v>21.5</v>
      </c>
      <c r="X42" s="67">
        <v>5400</v>
      </c>
      <c r="Y42" s="67">
        <v>4.3999999999999997E-2</v>
      </c>
      <c r="Z42" s="67">
        <v>0.06</v>
      </c>
      <c r="AB42" s="69">
        <v>21.5</v>
      </c>
      <c r="AC42" s="67">
        <v>5600</v>
      </c>
      <c r="AD42" s="67">
        <v>5.0999999999999997E-2</v>
      </c>
      <c r="AE42" s="67">
        <v>6.7000000000000004E-2</v>
      </c>
      <c r="AG42" s="69">
        <v>21.5</v>
      </c>
      <c r="AH42" s="67">
        <v>5400</v>
      </c>
      <c r="AI42" s="67">
        <v>4.3999999999999997E-2</v>
      </c>
      <c r="AJ42" s="67">
        <v>0.06</v>
      </c>
      <c r="AL42" s="69">
        <v>21.5</v>
      </c>
      <c r="AM42" s="67">
        <v>5479</v>
      </c>
      <c r="AN42" s="67">
        <v>4.4999999999999998E-2</v>
      </c>
      <c r="AO42" s="67">
        <v>6.0999999999999999E-2</v>
      </c>
    </row>
    <row r="43" spans="2:41" x14ac:dyDescent="0.3">
      <c r="D43" s="57"/>
      <c r="H43" s="57"/>
      <c r="N43" s="57"/>
      <c r="P43" s="57"/>
      <c r="W43" s="69">
        <v>22</v>
      </c>
      <c r="X43" s="67">
        <v>5400</v>
      </c>
      <c r="Y43" s="67">
        <v>4.1000000000000002E-2</v>
      </c>
      <c r="Z43" s="67">
        <v>5.7000000000000002E-2</v>
      </c>
      <c r="AB43" s="69">
        <v>22</v>
      </c>
      <c r="AC43" s="67">
        <v>5600</v>
      </c>
      <c r="AD43" s="67">
        <v>4.7E-2</v>
      </c>
      <c r="AE43" s="67">
        <v>6.3E-2</v>
      </c>
      <c r="AG43" s="69">
        <v>22</v>
      </c>
      <c r="AH43" s="67">
        <v>5400</v>
      </c>
      <c r="AI43" s="67">
        <v>4.1000000000000002E-2</v>
      </c>
      <c r="AJ43" s="67">
        <v>5.7000000000000002E-2</v>
      </c>
      <c r="AL43" s="69">
        <v>22</v>
      </c>
      <c r="AM43" s="67">
        <v>5380</v>
      </c>
      <c r="AN43" s="67">
        <v>4.1000000000000002E-2</v>
      </c>
      <c r="AO43" s="67">
        <v>5.7000000000000002E-2</v>
      </c>
    </row>
    <row r="44" spans="2:41" x14ac:dyDescent="0.3">
      <c r="D44" s="57"/>
      <c r="H44" s="57"/>
      <c r="N44" s="57"/>
      <c r="P44" s="57"/>
      <c r="W44" s="69">
        <v>22.5</v>
      </c>
      <c r="X44" s="67">
        <v>5400</v>
      </c>
      <c r="Y44" s="67">
        <v>3.7999999999999999E-2</v>
      </c>
      <c r="Z44" s="67">
        <v>5.2999999999999999E-2</v>
      </c>
      <c r="AB44" s="69">
        <v>22.5</v>
      </c>
      <c r="AC44" s="67">
        <v>5600</v>
      </c>
      <c r="AD44" s="67">
        <v>4.3999999999999997E-2</v>
      </c>
      <c r="AE44" s="67">
        <v>5.8999999999999997E-2</v>
      </c>
      <c r="AG44" s="69">
        <v>22.5</v>
      </c>
      <c r="AH44" s="67">
        <v>5400</v>
      </c>
      <c r="AI44" s="67">
        <v>3.7999999999999999E-2</v>
      </c>
      <c r="AJ44" s="67">
        <v>5.2999999999999999E-2</v>
      </c>
      <c r="AL44" s="69">
        <v>22.5</v>
      </c>
      <c r="AM44" s="67">
        <v>5255</v>
      </c>
      <c r="AN44" s="67">
        <v>3.6999999999999998E-2</v>
      </c>
      <c r="AO44" s="67">
        <v>5.1999999999999998E-2</v>
      </c>
    </row>
    <row r="45" spans="2:41" x14ac:dyDescent="0.3">
      <c r="D45" s="57"/>
      <c r="H45" s="57"/>
      <c r="N45" s="57"/>
      <c r="P45" s="57"/>
      <c r="W45" s="69">
        <v>23</v>
      </c>
      <c r="X45" s="67">
        <v>5400</v>
      </c>
      <c r="Y45" s="67">
        <v>3.5999999999999997E-2</v>
      </c>
      <c r="Z45" s="67">
        <v>0.05</v>
      </c>
      <c r="AB45" s="69">
        <v>23</v>
      </c>
      <c r="AC45" s="67">
        <v>5600</v>
      </c>
      <c r="AD45" s="67">
        <v>4.1000000000000002E-2</v>
      </c>
      <c r="AE45" s="67">
        <v>5.5E-2</v>
      </c>
      <c r="AG45" s="69">
        <v>23</v>
      </c>
      <c r="AH45" s="67">
        <v>5400</v>
      </c>
      <c r="AI45" s="67">
        <v>3.5999999999999997E-2</v>
      </c>
      <c r="AJ45" s="67">
        <v>0.05</v>
      </c>
      <c r="AL45" s="69">
        <v>23</v>
      </c>
      <c r="AM45" s="67">
        <v>5141</v>
      </c>
      <c r="AN45" s="67">
        <v>3.4000000000000002E-2</v>
      </c>
      <c r="AO45" s="67">
        <v>4.9000000000000002E-2</v>
      </c>
    </row>
    <row r="46" spans="2:41" x14ac:dyDescent="0.3">
      <c r="D46" s="57"/>
      <c r="H46" s="57"/>
      <c r="N46" s="57"/>
      <c r="P46" s="57"/>
      <c r="W46" s="69">
        <v>23.5</v>
      </c>
      <c r="X46" s="67">
        <v>5400</v>
      </c>
      <c r="Y46" s="67">
        <v>3.4000000000000002E-2</v>
      </c>
      <c r="Z46" s="67">
        <v>4.8000000000000001E-2</v>
      </c>
      <c r="AB46" s="69">
        <v>23.5</v>
      </c>
      <c r="AC46" s="67">
        <v>5600</v>
      </c>
      <c r="AD46" s="67">
        <v>3.9E-2</v>
      </c>
      <c r="AE46" s="67">
        <v>5.1999999999999998E-2</v>
      </c>
      <c r="AG46" s="69">
        <v>23.5</v>
      </c>
      <c r="AH46" s="67">
        <v>5400</v>
      </c>
      <c r="AI46" s="67">
        <v>3.4000000000000002E-2</v>
      </c>
      <c r="AJ46" s="67">
        <v>4.8000000000000001E-2</v>
      </c>
      <c r="AL46" s="69">
        <v>23.5</v>
      </c>
      <c r="AM46" s="67">
        <v>5032</v>
      </c>
      <c r="AN46" s="67">
        <v>3.1E-2</v>
      </c>
      <c r="AO46" s="67">
        <v>4.4999999999999998E-2</v>
      </c>
    </row>
    <row r="47" spans="2:41" x14ac:dyDescent="0.3">
      <c r="D47" s="57"/>
      <c r="H47" s="57"/>
      <c r="N47" s="57"/>
      <c r="P47" s="57"/>
      <c r="W47" s="69">
        <v>24</v>
      </c>
      <c r="X47" s="67">
        <v>5400</v>
      </c>
      <c r="Y47" s="67">
        <v>3.2000000000000001E-2</v>
      </c>
      <c r="Z47" s="67">
        <v>4.4999999999999998E-2</v>
      </c>
      <c r="AB47" s="69">
        <v>24</v>
      </c>
      <c r="AC47" s="67">
        <v>5600</v>
      </c>
      <c r="AD47" s="67">
        <v>3.5999999999999997E-2</v>
      </c>
      <c r="AE47" s="67">
        <v>4.9000000000000002E-2</v>
      </c>
      <c r="AG47" s="69">
        <v>24</v>
      </c>
      <c r="AH47" s="67">
        <v>5400</v>
      </c>
      <c r="AI47" s="67">
        <v>3.2000000000000001E-2</v>
      </c>
      <c r="AJ47" s="67">
        <v>4.4999999999999998E-2</v>
      </c>
      <c r="AL47" s="69">
        <v>24</v>
      </c>
      <c r="AM47" s="67">
        <v>4950</v>
      </c>
      <c r="AN47" s="67">
        <v>2.9000000000000001E-2</v>
      </c>
      <c r="AO47" s="67">
        <v>4.2000000000000003E-2</v>
      </c>
    </row>
    <row r="48" spans="2:41" x14ac:dyDescent="0.3">
      <c r="D48" s="57"/>
      <c r="H48" s="57"/>
      <c r="N48" s="57"/>
      <c r="P48" s="57"/>
      <c r="AB48" s="69">
        <v>24.5</v>
      </c>
      <c r="AC48" s="67">
        <v>5600</v>
      </c>
      <c r="AD48" s="67">
        <v>3.4000000000000002E-2</v>
      </c>
      <c r="AE48" s="67">
        <v>4.7E-2</v>
      </c>
      <c r="AL48" s="69">
        <v>24.5</v>
      </c>
      <c r="AM48" s="67">
        <v>4832</v>
      </c>
      <c r="AN48" s="67">
        <v>2.7E-2</v>
      </c>
      <c r="AO48" s="67">
        <v>3.9E-2</v>
      </c>
    </row>
    <row r="49" spans="4:42" x14ac:dyDescent="0.3">
      <c r="D49" s="57"/>
      <c r="H49" s="57"/>
      <c r="N49" s="57"/>
      <c r="P49" s="57"/>
      <c r="AB49" s="69">
        <v>25</v>
      </c>
      <c r="AC49" s="67">
        <v>5600</v>
      </c>
      <c r="AD49" s="67">
        <v>3.2000000000000001E-2</v>
      </c>
      <c r="AE49" s="67">
        <v>4.3999999999999997E-2</v>
      </c>
      <c r="AL49" s="69">
        <v>25</v>
      </c>
      <c r="AM49" s="67">
        <v>4746</v>
      </c>
      <c r="AN49" s="67">
        <v>2.5000000000000001E-2</v>
      </c>
      <c r="AO49" s="67">
        <v>3.6999999999999998E-2</v>
      </c>
    </row>
    <row r="50" spans="4:42" x14ac:dyDescent="0.3">
      <c r="D50" s="57"/>
      <c r="H50" s="57"/>
      <c r="N50" s="57"/>
      <c r="P50" s="57"/>
    </row>
    <row r="51" spans="4:42" ht="14.55" thickBot="1" x14ac:dyDescent="0.35">
      <c r="D51" s="57"/>
      <c r="H51" s="57"/>
      <c r="N51" s="57"/>
      <c r="P51" s="57"/>
      <c r="W51" s="198" t="s">
        <v>17</v>
      </c>
      <c r="X51" s="93" t="s">
        <v>879</v>
      </c>
      <c r="Y51" s="94" t="s">
        <v>483</v>
      </c>
      <c r="Z51" s="95" t="s">
        <v>880</v>
      </c>
      <c r="AA51" s="95" t="s">
        <v>477</v>
      </c>
      <c r="AC51" s="198" t="s">
        <v>17</v>
      </c>
      <c r="AD51" s="93" t="s">
        <v>464</v>
      </c>
      <c r="AG51" s="198" t="s">
        <v>17</v>
      </c>
      <c r="AH51" s="93" t="s">
        <v>879</v>
      </c>
      <c r="AI51" s="94" t="s">
        <v>483</v>
      </c>
      <c r="AJ51" s="95" t="s">
        <v>880</v>
      </c>
    </row>
    <row r="52" spans="4:42" ht="14.55" thickBot="1" x14ac:dyDescent="0.35">
      <c r="D52" s="57"/>
      <c r="H52" s="57"/>
      <c r="N52" s="57"/>
      <c r="P52" s="57"/>
      <c r="W52" s="241">
        <v>0.95</v>
      </c>
      <c r="X52" s="243" t="s">
        <v>876</v>
      </c>
      <c r="Y52" s="244"/>
      <c r="Z52" s="244"/>
      <c r="AA52" s="244"/>
      <c r="AC52" s="241">
        <v>0.95</v>
      </c>
      <c r="AD52" s="243" t="s">
        <v>878</v>
      </c>
      <c r="AG52" s="241">
        <v>0.95</v>
      </c>
      <c r="AH52" s="243" t="s">
        <v>876</v>
      </c>
      <c r="AI52" s="244"/>
      <c r="AJ52" s="244"/>
      <c r="AL52" s="198" t="s">
        <v>17</v>
      </c>
      <c r="AM52" s="93" t="s">
        <v>879</v>
      </c>
      <c r="AN52" s="94" t="s">
        <v>483</v>
      </c>
      <c r="AO52" s="95" t="s">
        <v>880</v>
      </c>
      <c r="AP52" s="95"/>
    </row>
    <row r="53" spans="4:42" x14ac:dyDescent="0.3">
      <c r="D53" s="57"/>
      <c r="H53" s="57"/>
      <c r="N53" s="57"/>
      <c r="P53" s="57"/>
      <c r="W53" s="198">
        <v>3</v>
      </c>
      <c r="X53" s="93">
        <v>96.5</v>
      </c>
      <c r="Y53" s="94">
        <v>97</v>
      </c>
      <c r="Z53" s="95">
        <v>97.6</v>
      </c>
      <c r="AA53" s="95">
        <v>97.8</v>
      </c>
      <c r="AG53" s="198">
        <v>3</v>
      </c>
      <c r="AH53" s="93">
        <v>96.5</v>
      </c>
      <c r="AI53" s="94">
        <v>97</v>
      </c>
      <c r="AJ53" s="95">
        <v>97.6</v>
      </c>
      <c r="AL53" s="241">
        <v>0.95</v>
      </c>
      <c r="AM53" s="243" t="s">
        <v>876</v>
      </c>
      <c r="AN53" s="244"/>
      <c r="AO53" s="244"/>
      <c r="AP53" s="244"/>
    </row>
    <row r="54" spans="4:42" x14ac:dyDescent="0.3">
      <c r="D54" s="57"/>
      <c r="H54" s="57"/>
      <c r="N54" s="57"/>
      <c r="P54" s="57"/>
      <c r="W54" s="198">
        <v>4</v>
      </c>
      <c r="X54" s="93">
        <v>100.7</v>
      </c>
      <c r="Y54" s="94">
        <v>101.2</v>
      </c>
      <c r="Z54" s="95">
        <v>101.8</v>
      </c>
      <c r="AA54" s="95">
        <v>102.1</v>
      </c>
      <c r="AG54" s="198">
        <v>4</v>
      </c>
      <c r="AH54" s="93">
        <v>100.7</v>
      </c>
      <c r="AI54" s="94">
        <v>101.2</v>
      </c>
      <c r="AJ54" s="95">
        <v>101.8</v>
      </c>
      <c r="AL54" s="198">
        <v>3</v>
      </c>
      <c r="AM54" s="93">
        <v>96.5</v>
      </c>
      <c r="AN54" s="94">
        <v>97</v>
      </c>
      <c r="AO54" s="95">
        <v>97.6</v>
      </c>
      <c r="AP54" s="95"/>
    </row>
    <row r="55" spans="4:42" x14ac:dyDescent="0.3">
      <c r="D55" s="57"/>
      <c r="H55" s="57"/>
      <c r="N55" s="57"/>
      <c r="P55" s="57"/>
      <c r="W55" s="198">
        <v>5</v>
      </c>
      <c r="X55" s="93">
        <v>105.5</v>
      </c>
      <c r="Y55" s="94">
        <v>105.9</v>
      </c>
      <c r="Z55" s="95">
        <v>106.4</v>
      </c>
      <c r="AA55" s="95">
        <v>106.6</v>
      </c>
      <c r="AG55" s="198">
        <v>5</v>
      </c>
      <c r="AH55" s="93">
        <v>105.5</v>
      </c>
      <c r="AI55" s="94">
        <v>105.9</v>
      </c>
      <c r="AJ55" s="95">
        <v>106.4</v>
      </c>
      <c r="AL55" s="198">
        <v>4</v>
      </c>
      <c r="AM55" s="93">
        <v>100.7</v>
      </c>
      <c r="AN55" s="94">
        <v>101.2</v>
      </c>
      <c r="AO55" s="95">
        <v>101.8</v>
      </c>
      <c r="AP55" s="95"/>
    </row>
    <row r="56" spans="4:42" x14ac:dyDescent="0.3">
      <c r="D56" s="57"/>
      <c r="H56" s="57"/>
      <c r="N56" s="57"/>
      <c r="P56" s="57"/>
      <c r="W56" s="198">
        <v>6</v>
      </c>
      <c r="X56" s="93">
        <v>107.8</v>
      </c>
      <c r="Y56" s="94">
        <v>107.9</v>
      </c>
      <c r="Z56" s="95">
        <v>108.1</v>
      </c>
      <c r="AA56" s="95">
        <v>108.1</v>
      </c>
      <c r="AG56" s="198">
        <v>6</v>
      </c>
      <c r="AH56" s="93">
        <v>107.8</v>
      </c>
      <c r="AI56" s="94">
        <v>107.9</v>
      </c>
      <c r="AJ56" s="95">
        <v>108.1</v>
      </c>
      <c r="AL56" s="198">
        <v>5</v>
      </c>
      <c r="AM56" s="93">
        <v>105.5</v>
      </c>
      <c r="AN56" s="94">
        <v>105.9</v>
      </c>
      <c r="AO56" s="95">
        <v>106.4</v>
      </c>
      <c r="AP56" s="95"/>
    </row>
    <row r="57" spans="4:42" x14ac:dyDescent="0.3">
      <c r="D57" s="57"/>
      <c r="H57" s="57"/>
      <c r="P57" s="57"/>
      <c r="W57" s="198">
        <v>7</v>
      </c>
      <c r="X57" s="93">
        <v>108.1</v>
      </c>
      <c r="Y57" s="94">
        <v>108.1</v>
      </c>
      <c r="Z57" s="95">
        <v>108.1</v>
      </c>
      <c r="AA57" s="95">
        <v>108.1</v>
      </c>
      <c r="AG57" s="198">
        <v>7</v>
      </c>
      <c r="AH57" s="93">
        <v>108.1</v>
      </c>
      <c r="AI57" s="94">
        <v>108.1</v>
      </c>
      <c r="AJ57" s="95">
        <v>108.1</v>
      </c>
      <c r="AL57" s="198">
        <v>6</v>
      </c>
      <c r="AM57" s="93">
        <v>107.8</v>
      </c>
      <c r="AN57" s="94">
        <v>107.9</v>
      </c>
      <c r="AO57" s="95">
        <v>108.1</v>
      </c>
      <c r="AP57" s="95"/>
    </row>
    <row r="58" spans="4:42" x14ac:dyDescent="0.3">
      <c r="D58" s="57"/>
      <c r="H58" s="57"/>
      <c r="P58" s="57"/>
      <c r="W58" s="198">
        <v>8</v>
      </c>
      <c r="X58" s="93">
        <v>108.1</v>
      </c>
      <c r="Y58" s="94">
        <v>108.1</v>
      </c>
      <c r="Z58" s="95">
        <v>108.1</v>
      </c>
      <c r="AA58" s="95">
        <v>108.1</v>
      </c>
      <c r="AG58" s="198">
        <v>8</v>
      </c>
      <c r="AH58" s="93">
        <v>108.1</v>
      </c>
      <c r="AI58" s="94">
        <v>108.1</v>
      </c>
      <c r="AJ58" s="95">
        <v>108.1</v>
      </c>
      <c r="AL58" s="198">
        <v>7</v>
      </c>
      <c r="AM58" s="93">
        <v>108.1</v>
      </c>
      <c r="AN58" s="94">
        <v>108.1</v>
      </c>
      <c r="AO58" s="95">
        <v>108.1</v>
      </c>
      <c r="AP58" s="95"/>
    </row>
    <row r="59" spans="4:42" x14ac:dyDescent="0.3">
      <c r="H59" s="57"/>
      <c r="P59" s="57"/>
      <c r="W59" s="198">
        <v>9</v>
      </c>
      <c r="X59" s="93">
        <v>108.1</v>
      </c>
      <c r="Y59" s="94">
        <v>108.1</v>
      </c>
      <c r="Z59" s="95">
        <v>108.1</v>
      </c>
      <c r="AA59" s="95">
        <v>108.1</v>
      </c>
      <c r="AG59" s="198">
        <v>9</v>
      </c>
      <c r="AH59" s="93">
        <v>108.1</v>
      </c>
      <c r="AI59" s="94">
        <v>108.1</v>
      </c>
      <c r="AJ59" s="95">
        <v>108.1</v>
      </c>
      <c r="AL59" s="198">
        <v>8</v>
      </c>
      <c r="AM59" s="93">
        <v>108.1</v>
      </c>
      <c r="AN59" s="94">
        <v>108.1</v>
      </c>
      <c r="AO59" s="95">
        <v>108.1</v>
      </c>
      <c r="AP59" s="95"/>
    </row>
    <row r="60" spans="4:42" x14ac:dyDescent="0.3">
      <c r="H60" s="57"/>
      <c r="P60" s="57"/>
      <c r="W60" s="198">
        <v>10</v>
      </c>
      <c r="X60" s="93">
        <v>108.1</v>
      </c>
      <c r="Y60" s="94">
        <v>108.1</v>
      </c>
      <c r="Z60" s="95">
        <v>108.1</v>
      </c>
      <c r="AA60" s="95">
        <v>108.1</v>
      </c>
      <c r="AG60" s="198">
        <v>10</v>
      </c>
      <c r="AH60" s="93">
        <v>108.1</v>
      </c>
      <c r="AI60" s="94">
        <v>108.1</v>
      </c>
      <c r="AJ60" s="95">
        <v>108.1</v>
      </c>
      <c r="AL60" s="198">
        <v>9</v>
      </c>
      <c r="AM60" s="93">
        <v>108.1</v>
      </c>
      <c r="AN60" s="94">
        <v>108.1</v>
      </c>
      <c r="AO60" s="95">
        <v>108.1</v>
      </c>
      <c r="AP60" s="95"/>
    </row>
    <row r="61" spans="4:42" x14ac:dyDescent="0.3">
      <c r="AL61" s="198">
        <v>10</v>
      </c>
      <c r="AM61" s="93">
        <v>108.1</v>
      </c>
      <c r="AN61" s="94">
        <v>108.1</v>
      </c>
      <c r="AO61" s="95">
        <v>108.1</v>
      </c>
      <c r="AP61" s="95"/>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sheetPr>
  <dimension ref="A2:AD35"/>
  <sheetViews>
    <sheetView showGridLines="0" showRowColHeaders="0" workbookViewId="0">
      <selection activeCell="I14" sqref="I14"/>
    </sheetView>
  </sheetViews>
  <sheetFormatPr baseColWidth="10" defaultRowHeight="14" x14ac:dyDescent="0.3"/>
  <cols>
    <col min="1" max="1" width="4.296875" customWidth="1"/>
    <col min="4" max="4" width="11.69921875" customWidth="1"/>
    <col min="6" max="6" width="3.8984375" customWidth="1"/>
    <col min="11" max="11" width="4.296875" customWidth="1"/>
    <col min="15" max="15" width="13.296875" customWidth="1"/>
    <col min="16" max="16" width="3.69921875" customWidth="1"/>
    <col min="21" max="21" width="3.296875" customWidth="1"/>
    <col min="23" max="23" width="12.296875" customWidth="1"/>
    <col min="25" max="25" width="14.69921875" customWidth="1"/>
    <col min="26" max="26" width="3.8984375" customWidth="1"/>
    <col min="30" max="30" width="12.69921875" customWidth="1"/>
  </cols>
  <sheetData>
    <row r="2" spans="1:30" ht="19.25" customHeight="1" x14ac:dyDescent="0.3">
      <c r="B2" s="72" t="s">
        <v>874</v>
      </c>
      <c r="C2" s="70"/>
      <c r="D2" s="70"/>
      <c r="E2" s="70"/>
      <c r="F2" s="70"/>
      <c r="G2" s="70"/>
      <c r="H2" s="70"/>
      <c r="I2" s="70"/>
    </row>
    <row r="3" spans="1:30" ht="15.6" customHeight="1" x14ac:dyDescent="0.3">
      <c r="B3" s="9" t="s">
        <v>290</v>
      </c>
      <c r="C3" s="70"/>
      <c r="D3" s="71"/>
      <c r="E3" s="71"/>
      <c r="F3" s="71"/>
      <c r="G3" s="71"/>
      <c r="H3" s="70"/>
      <c r="I3" s="70"/>
    </row>
    <row r="4" spans="1:30" ht="16.95" customHeight="1" thickBot="1" x14ac:dyDescent="0.35">
      <c r="A4" s="11"/>
      <c r="B4" s="11"/>
      <c r="C4" s="11"/>
      <c r="D4" s="11"/>
      <c r="E4" s="11"/>
      <c r="F4" s="11"/>
      <c r="G4" s="11"/>
      <c r="H4" s="11"/>
      <c r="I4" s="11"/>
      <c r="J4" s="11"/>
      <c r="K4" s="11"/>
      <c r="L4" s="11"/>
      <c r="M4" s="11"/>
      <c r="N4" s="11"/>
      <c r="O4" s="11"/>
      <c r="P4" s="11"/>
      <c r="Q4" s="11"/>
      <c r="R4" s="11"/>
      <c r="S4" s="11"/>
      <c r="T4" s="11"/>
      <c r="U4" s="11"/>
      <c r="V4" s="11"/>
      <c r="W4" s="11"/>
      <c r="X4" s="11"/>
      <c r="Y4" s="11"/>
      <c r="AA4" s="11"/>
      <c r="AB4" s="11"/>
      <c r="AC4" s="11"/>
      <c r="AD4" s="11"/>
    </row>
    <row r="5" spans="1:30" ht="14.4" x14ac:dyDescent="0.3">
      <c r="A5" s="11"/>
      <c r="B5" s="24" t="s">
        <v>32</v>
      </c>
      <c r="C5" s="18"/>
      <c r="D5" s="18" t="s">
        <v>33</v>
      </c>
      <c r="E5" s="53"/>
      <c r="F5" s="11"/>
      <c r="G5" s="24" t="s">
        <v>37</v>
      </c>
      <c r="H5" s="18"/>
      <c r="I5" s="18" t="s">
        <v>38</v>
      </c>
      <c r="J5" s="53"/>
      <c r="K5" s="11"/>
      <c r="L5" s="24" t="s">
        <v>39</v>
      </c>
      <c r="M5" s="18" t="s">
        <v>33</v>
      </c>
      <c r="N5" s="18"/>
      <c r="O5" s="53"/>
      <c r="P5" s="11"/>
      <c r="Q5" s="24" t="s">
        <v>136</v>
      </c>
      <c r="R5" s="18"/>
      <c r="S5" s="18"/>
      <c r="T5" s="53"/>
      <c r="U5" s="11"/>
      <c r="V5" s="24" t="s">
        <v>138</v>
      </c>
      <c r="W5" s="18"/>
      <c r="X5" s="18"/>
      <c r="Y5" s="53"/>
      <c r="AA5" s="24" t="s">
        <v>240</v>
      </c>
      <c r="AB5" s="18"/>
      <c r="AC5" s="18" t="s">
        <v>38</v>
      </c>
      <c r="AD5" s="53"/>
    </row>
    <row r="6" spans="1:30" ht="14.4" x14ac:dyDescent="0.3">
      <c r="A6" s="11"/>
      <c r="B6" s="20" t="s">
        <v>34</v>
      </c>
      <c r="C6" s="12"/>
      <c r="D6" s="12"/>
      <c r="E6" s="55"/>
      <c r="F6" s="11"/>
      <c r="G6" s="20" t="s">
        <v>41</v>
      </c>
      <c r="H6" s="12"/>
      <c r="I6" s="12"/>
      <c r="J6" s="55"/>
      <c r="K6" s="11"/>
      <c r="L6" s="28" t="s">
        <v>44</v>
      </c>
      <c r="M6" s="12"/>
      <c r="N6" s="46"/>
      <c r="O6" s="55"/>
      <c r="P6" s="11"/>
      <c r="Q6" s="50" t="s">
        <v>140</v>
      </c>
      <c r="R6" s="12"/>
      <c r="S6" s="46"/>
      <c r="T6" s="49"/>
      <c r="U6" s="11"/>
      <c r="V6" s="50" t="s">
        <v>140</v>
      </c>
      <c r="W6" s="12"/>
      <c r="X6" s="46"/>
      <c r="Y6" s="49"/>
      <c r="AA6" s="50" t="s">
        <v>243</v>
      </c>
      <c r="AB6" s="12"/>
      <c r="AC6" s="52"/>
      <c r="AD6" s="49"/>
    </row>
    <row r="7" spans="1:30" ht="14.4" x14ac:dyDescent="0.3">
      <c r="A7" s="11"/>
      <c r="B7" s="21" t="s">
        <v>8</v>
      </c>
      <c r="C7" s="14" t="s">
        <v>36</v>
      </c>
      <c r="D7" s="13" t="s">
        <v>2</v>
      </c>
      <c r="E7" s="14" t="s">
        <v>1</v>
      </c>
      <c r="F7" s="11"/>
      <c r="G7" s="21" t="s">
        <v>8</v>
      </c>
      <c r="H7" s="14" t="s">
        <v>36</v>
      </c>
      <c r="I7" s="13" t="s">
        <v>2</v>
      </c>
      <c r="J7" s="14" t="s">
        <v>1</v>
      </c>
      <c r="K7" s="11"/>
      <c r="L7" s="21" t="s">
        <v>8</v>
      </c>
      <c r="M7" s="14" t="s">
        <v>36</v>
      </c>
      <c r="N7" s="13" t="s">
        <v>2</v>
      </c>
      <c r="O7" s="42" t="s">
        <v>1</v>
      </c>
      <c r="P7" s="11"/>
      <c r="Q7" s="21" t="s">
        <v>8</v>
      </c>
      <c r="R7" s="14" t="s">
        <v>36</v>
      </c>
      <c r="S7" s="13" t="s">
        <v>2</v>
      </c>
      <c r="T7" s="42" t="s">
        <v>1</v>
      </c>
      <c r="U7" s="11"/>
      <c r="V7" s="21" t="s">
        <v>8</v>
      </c>
      <c r="W7" s="14" t="s">
        <v>36</v>
      </c>
      <c r="X7" s="13" t="s">
        <v>2</v>
      </c>
      <c r="Y7" s="42" t="s">
        <v>1</v>
      </c>
      <c r="AA7" s="21" t="s">
        <v>8</v>
      </c>
      <c r="AB7" s="14" t="s">
        <v>36</v>
      </c>
      <c r="AC7" s="13" t="s">
        <v>2</v>
      </c>
      <c r="AD7" s="42" t="s">
        <v>1</v>
      </c>
    </row>
    <row r="8" spans="1:30" ht="14.4" x14ac:dyDescent="0.3">
      <c r="A8" s="11"/>
      <c r="B8" s="22">
        <v>4</v>
      </c>
      <c r="C8" s="15">
        <v>54</v>
      </c>
      <c r="D8" s="16">
        <v>0.29599999999999999</v>
      </c>
      <c r="E8" s="19">
        <v>0.93</v>
      </c>
      <c r="F8" s="11"/>
      <c r="G8" s="22" t="s">
        <v>45</v>
      </c>
      <c r="H8" s="15" t="s">
        <v>46</v>
      </c>
      <c r="I8" s="16" t="s">
        <v>47</v>
      </c>
      <c r="J8" s="19" t="s">
        <v>48</v>
      </c>
      <c r="K8" s="11"/>
      <c r="L8" s="22" t="s">
        <v>45</v>
      </c>
      <c r="M8" s="15" t="s">
        <v>49</v>
      </c>
      <c r="N8" s="16" t="s">
        <v>50</v>
      </c>
      <c r="O8" s="43" t="s">
        <v>51</v>
      </c>
      <c r="P8" s="11"/>
      <c r="Q8" s="22" t="s">
        <v>45</v>
      </c>
      <c r="R8" s="15" t="s">
        <v>142</v>
      </c>
      <c r="S8" s="16" t="s">
        <v>143</v>
      </c>
      <c r="T8" s="43" t="s">
        <v>144</v>
      </c>
      <c r="U8" s="11"/>
      <c r="V8" s="22" t="s">
        <v>45</v>
      </c>
      <c r="W8" s="15" t="s">
        <v>145</v>
      </c>
      <c r="X8" s="16" t="s">
        <v>146</v>
      </c>
      <c r="Y8" s="43" t="s">
        <v>147</v>
      </c>
      <c r="AA8" s="22">
        <v>3.5</v>
      </c>
      <c r="AB8" s="15">
        <v>100.3</v>
      </c>
      <c r="AC8" s="16">
        <v>0.35299999999999998</v>
      </c>
      <c r="AD8" s="43">
        <v>0.80010000000000003</v>
      </c>
    </row>
    <row r="9" spans="1:30" ht="14.4" x14ac:dyDescent="0.3">
      <c r="A9" s="11"/>
      <c r="B9" s="22">
        <v>5</v>
      </c>
      <c r="C9" s="15">
        <v>141</v>
      </c>
      <c r="D9" s="16">
        <v>0.39500000000000002</v>
      </c>
      <c r="E9" s="17">
        <v>0.83</v>
      </c>
      <c r="F9" s="11"/>
      <c r="G9" s="22">
        <v>4</v>
      </c>
      <c r="H9" s="15" t="s">
        <v>52</v>
      </c>
      <c r="I9" s="16" t="s">
        <v>53</v>
      </c>
      <c r="J9" s="17" t="s">
        <v>48</v>
      </c>
      <c r="K9" s="11"/>
      <c r="L9" s="22">
        <v>4</v>
      </c>
      <c r="M9" s="15" t="s">
        <v>54</v>
      </c>
      <c r="N9" s="16" t="s">
        <v>55</v>
      </c>
      <c r="O9" s="44" t="s">
        <v>51</v>
      </c>
      <c r="P9" s="11"/>
      <c r="Q9" s="22">
        <v>4</v>
      </c>
      <c r="R9" s="15" t="s">
        <v>148</v>
      </c>
      <c r="S9" s="16" t="s">
        <v>149</v>
      </c>
      <c r="T9" s="44" t="s">
        <v>144</v>
      </c>
      <c r="U9" s="11"/>
      <c r="V9" s="22">
        <v>4</v>
      </c>
      <c r="W9" s="15" t="s">
        <v>150</v>
      </c>
      <c r="X9" s="16" t="s">
        <v>151</v>
      </c>
      <c r="Y9" s="44" t="s">
        <v>152</v>
      </c>
      <c r="AA9" s="22">
        <v>4</v>
      </c>
      <c r="AB9" s="15">
        <v>172.9</v>
      </c>
      <c r="AC9" s="16">
        <v>0.38500000000000001</v>
      </c>
      <c r="AD9" s="44">
        <v>0.79979999999999996</v>
      </c>
    </row>
    <row r="10" spans="1:30" ht="14.4" x14ac:dyDescent="0.3">
      <c r="A10" s="11"/>
      <c r="B10" s="22">
        <v>6</v>
      </c>
      <c r="C10" s="15">
        <v>273</v>
      </c>
      <c r="D10" s="16">
        <v>0.443</v>
      </c>
      <c r="E10" s="17">
        <v>0.83</v>
      </c>
      <c r="F10" s="11"/>
      <c r="G10" s="22">
        <v>5</v>
      </c>
      <c r="H10" s="15">
        <v>216</v>
      </c>
      <c r="I10" s="16" t="s">
        <v>56</v>
      </c>
      <c r="J10" s="17" t="s">
        <v>57</v>
      </c>
      <c r="K10" s="11"/>
      <c r="L10" s="22">
        <v>5</v>
      </c>
      <c r="M10" s="15" t="s">
        <v>58</v>
      </c>
      <c r="N10" s="16" t="s">
        <v>59</v>
      </c>
      <c r="O10" s="44" t="s">
        <v>51</v>
      </c>
      <c r="P10" s="11"/>
      <c r="Q10" s="22">
        <v>5</v>
      </c>
      <c r="R10" s="15" t="s">
        <v>153</v>
      </c>
      <c r="S10" s="16" t="s">
        <v>154</v>
      </c>
      <c r="T10" s="44" t="s">
        <v>155</v>
      </c>
      <c r="U10" s="11"/>
      <c r="V10" s="22">
        <v>5</v>
      </c>
      <c r="W10" s="15" t="s">
        <v>156</v>
      </c>
      <c r="X10" s="16" t="s">
        <v>157</v>
      </c>
      <c r="Y10" s="44" t="s">
        <v>152</v>
      </c>
      <c r="AA10" s="22">
        <v>5</v>
      </c>
      <c r="AB10" s="15">
        <v>370.45</v>
      </c>
      <c r="AC10" s="16">
        <v>0.42299999999999999</v>
      </c>
      <c r="AD10" s="44">
        <v>0.80010000000000003</v>
      </c>
    </row>
    <row r="11" spans="1:30" ht="14.4" x14ac:dyDescent="0.3">
      <c r="A11" s="11"/>
      <c r="B11" s="22">
        <v>7</v>
      </c>
      <c r="C11" s="15">
        <v>448</v>
      </c>
      <c r="D11" s="16">
        <v>0.45800000000000002</v>
      </c>
      <c r="E11" s="17">
        <v>0.83</v>
      </c>
      <c r="F11" s="11"/>
      <c r="G11" s="22">
        <v>6</v>
      </c>
      <c r="H11" s="15" t="s">
        <v>60</v>
      </c>
      <c r="I11" s="16" t="s">
        <v>61</v>
      </c>
      <c r="J11" s="17" t="s">
        <v>57</v>
      </c>
      <c r="K11" s="11"/>
      <c r="L11" s="22">
        <v>6</v>
      </c>
      <c r="M11" s="15" t="s">
        <v>62</v>
      </c>
      <c r="N11" s="16" t="s">
        <v>63</v>
      </c>
      <c r="O11" s="44" t="s">
        <v>51</v>
      </c>
      <c r="P11" s="11"/>
      <c r="Q11" s="22">
        <v>6</v>
      </c>
      <c r="R11" s="15" t="s">
        <v>158</v>
      </c>
      <c r="S11" s="16" t="s">
        <v>159</v>
      </c>
      <c r="T11" s="44" t="s">
        <v>155</v>
      </c>
      <c r="U11" s="11"/>
      <c r="V11" s="22">
        <v>6</v>
      </c>
      <c r="W11" s="15" t="s">
        <v>160</v>
      </c>
      <c r="X11" s="16" t="s">
        <v>74</v>
      </c>
      <c r="Y11" s="44" t="s">
        <v>152</v>
      </c>
      <c r="AA11" s="22">
        <v>6</v>
      </c>
      <c r="AB11" s="15">
        <v>667.5</v>
      </c>
      <c r="AC11" s="16">
        <v>0.441</v>
      </c>
      <c r="AD11" s="44">
        <v>0.80030000000000001</v>
      </c>
    </row>
    <row r="12" spans="1:30" ht="14.4" x14ac:dyDescent="0.3">
      <c r="A12" s="11"/>
      <c r="B12" s="22">
        <v>8</v>
      </c>
      <c r="C12" s="15">
        <v>667</v>
      </c>
      <c r="D12" s="16">
        <v>0.45700000000000002</v>
      </c>
      <c r="E12" s="17">
        <v>0.83</v>
      </c>
      <c r="F12" s="11"/>
      <c r="G12" s="22">
        <v>7</v>
      </c>
      <c r="H12" s="15" t="s">
        <v>64</v>
      </c>
      <c r="I12" s="16" t="s">
        <v>65</v>
      </c>
      <c r="J12" s="17" t="s">
        <v>57</v>
      </c>
      <c r="K12" s="11"/>
      <c r="L12" s="22">
        <v>7</v>
      </c>
      <c r="M12" s="15">
        <v>707</v>
      </c>
      <c r="N12" s="16" t="s">
        <v>66</v>
      </c>
      <c r="O12" s="44" t="s">
        <v>51</v>
      </c>
      <c r="P12" s="11"/>
      <c r="Q12" s="22">
        <v>7</v>
      </c>
      <c r="R12" s="15" t="s">
        <v>161</v>
      </c>
      <c r="S12" s="16" t="s">
        <v>162</v>
      </c>
      <c r="T12" s="44" t="s">
        <v>155</v>
      </c>
      <c r="U12" s="11"/>
      <c r="V12" s="22">
        <v>7</v>
      </c>
      <c r="W12" s="15" t="s">
        <v>163</v>
      </c>
      <c r="X12" s="16" t="s">
        <v>164</v>
      </c>
      <c r="Y12" s="44" t="s">
        <v>152</v>
      </c>
      <c r="AA12" s="22">
        <v>7</v>
      </c>
      <c r="AB12" s="15">
        <v>1068.5</v>
      </c>
      <c r="AC12" s="16">
        <v>0.44400000000000001</v>
      </c>
      <c r="AD12" s="44">
        <v>0.8004</v>
      </c>
    </row>
    <row r="13" spans="1:30" ht="14.4" x14ac:dyDescent="0.3">
      <c r="A13" s="11"/>
      <c r="B13" s="22">
        <v>9</v>
      </c>
      <c r="C13" s="15">
        <v>910</v>
      </c>
      <c r="D13" s="16">
        <v>0.438</v>
      </c>
      <c r="E13" s="17">
        <v>0.77</v>
      </c>
      <c r="F13" s="11"/>
      <c r="G13" s="22">
        <v>8</v>
      </c>
      <c r="H13" s="15">
        <v>1031</v>
      </c>
      <c r="I13" s="16" t="s">
        <v>67</v>
      </c>
      <c r="J13" s="17" t="s">
        <v>57</v>
      </c>
      <c r="K13" s="11"/>
      <c r="L13" s="22">
        <v>8</v>
      </c>
      <c r="M13" s="15" t="s">
        <v>68</v>
      </c>
      <c r="N13" s="16" t="s">
        <v>69</v>
      </c>
      <c r="O13" s="44" t="s">
        <v>70</v>
      </c>
      <c r="P13" s="11"/>
      <c r="Q13" s="22">
        <v>8</v>
      </c>
      <c r="R13" s="15" t="s">
        <v>165</v>
      </c>
      <c r="S13" s="16" t="s">
        <v>166</v>
      </c>
      <c r="T13" s="44" t="s">
        <v>155</v>
      </c>
      <c r="U13" s="11"/>
      <c r="V13" s="22">
        <v>8</v>
      </c>
      <c r="W13" s="15" t="s">
        <v>167</v>
      </c>
      <c r="X13" s="16" t="s">
        <v>69</v>
      </c>
      <c r="Y13" s="44" t="s">
        <v>152</v>
      </c>
      <c r="AA13" s="22">
        <v>8</v>
      </c>
      <c r="AB13" s="15">
        <v>1607.3</v>
      </c>
      <c r="AC13" s="16">
        <v>0.44800000000000001</v>
      </c>
      <c r="AD13" s="44">
        <v>0.80030000000000001</v>
      </c>
    </row>
    <row r="14" spans="1:30" ht="14.4" x14ac:dyDescent="0.3">
      <c r="A14" s="11"/>
      <c r="B14" s="22">
        <v>10</v>
      </c>
      <c r="C14" s="15">
        <v>1146</v>
      </c>
      <c r="D14" s="16">
        <v>0.40200000000000002</v>
      </c>
      <c r="E14" s="17">
        <v>0.69</v>
      </c>
      <c r="F14" s="11"/>
      <c r="G14" s="22">
        <v>9</v>
      </c>
      <c r="H14" s="15">
        <v>1431</v>
      </c>
      <c r="I14" s="16" t="s">
        <v>71</v>
      </c>
      <c r="J14" s="17" t="s">
        <v>72</v>
      </c>
      <c r="K14" s="11"/>
      <c r="L14" s="22">
        <v>9</v>
      </c>
      <c r="M14" s="15" t="s">
        <v>73</v>
      </c>
      <c r="N14" s="16" t="s">
        <v>74</v>
      </c>
      <c r="O14" s="44" t="s">
        <v>75</v>
      </c>
      <c r="P14" s="11"/>
      <c r="Q14" s="22">
        <v>9</v>
      </c>
      <c r="R14" s="15" t="s">
        <v>168</v>
      </c>
      <c r="S14" s="16" t="s">
        <v>71</v>
      </c>
      <c r="T14" s="44" t="s">
        <v>169</v>
      </c>
      <c r="U14" s="11"/>
      <c r="V14" s="22">
        <v>9</v>
      </c>
      <c r="W14" s="15" t="s">
        <v>170</v>
      </c>
      <c r="X14" s="16" t="s">
        <v>171</v>
      </c>
      <c r="Y14" s="44" t="s">
        <v>172</v>
      </c>
      <c r="AA14" s="22">
        <v>9</v>
      </c>
      <c r="AB14" s="15">
        <v>2238.5</v>
      </c>
      <c r="AC14" s="16">
        <v>0.438</v>
      </c>
      <c r="AD14" s="44">
        <v>0.75460000000000005</v>
      </c>
    </row>
    <row r="15" spans="1:30" ht="14.4" x14ac:dyDescent="0.3">
      <c r="A15" s="11"/>
      <c r="B15" s="22">
        <v>11</v>
      </c>
      <c r="C15" s="15">
        <v>1377</v>
      </c>
      <c r="D15" s="16">
        <v>0.36299999999999999</v>
      </c>
      <c r="E15" s="17">
        <v>0.62</v>
      </c>
      <c r="F15" s="11"/>
      <c r="G15" s="22">
        <v>10</v>
      </c>
      <c r="H15" s="15">
        <v>1734</v>
      </c>
      <c r="I15" s="16" t="s">
        <v>56</v>
      </c>
      <c r="J15" s="17" t="s">
        <v>76</v>
      </c>
      <c r="K15" s="11"/>
      <c r="L15" s="22">
        <v>10</v>
      </c>
      <c r="M15" s="15" t="s">
        <v>77</v>
      </c>
      <c r="N15" s="16" t="s">
        <v>78</v>
      </c>
      <c r="O15" s="44" t="s">
        <v>79</v>
      </c>
      <c r="P15" s="11"/>
      <c r="Q15" s="22">
        <v>10</v>
      </c>
      <c r="R15" s="15" t="s">
        <v>173</v>
      </c>
      <c r="S15" s="16" t="s">
        <v>174</v>
      </c>
      <c r="T15" s="44" t="s">
        <v>175</v>
      </c>
      <c r="U15" s="11"/>
      <c r="V15" s="22">
        <v>10</v>
      </c>
      <c r="W15" s="15" t="s">
        <v>176</v>
      </c>
      <c r="X15" s="16" t="s">
        <v>177</v>
      </c>
      <c r="Y15" s="44" t="s">
        <v>178</v>
      </c>
      <c r="AA15" s="22">
        <v>10</v>
      </c>
      <c r="AB15" s="15">
        <v>2733</v>
      </c>
      <c r="AC15" s="16">
        <v>0.39</v>
      </c>
      <c r="AD15" s="44">
        <v>0.68679999999999997</v>
      </c>
    </row>
    <row r="16" spans="1:30" ht="14.4" x14ac:dyDescent="0.3">
      <c r="A16" s="11"/>
      <c r="B16" s="22">
        <v>12</v>
      </c>
      <c r="C16" s="15">
        <v>1465</v>
      </c>
      <c r="D16" s="16">
        <v>0.29699999999999999</v>
      </c>
      <c r="E16" s="17">
        <v>0.42</v>
      </c>
      <c r="F16" s="11"/>
      <c r="G16" s="22">
        <v>11</v>
      </c>
      <c r="H16" s="15">
        <v>1928</v>
      </c>
      <c r="I16" s="16" t="s">
        <v>80</v>
      </c>
      <c r="J16" s="17" t="s">
        <v>81</v>
      </c>
      <c r="K16" s="11"/>
      <c r="L16" s="22">
        <v>11</v>
      </c>
      <c r="M16" s="15" t="s">
        <v>82</v>
      </c>
      <c r="N16" s="16" t="s">
        <v>83</v>
      </c>
      <c r="O16" s="44" t="s">
        <v>84</v>
      </c>
      <c r="P16" s="11"/>
      <c r="Q16" s="22">
        <v>11</v>
      </c>
      <c r="R16" s="15" t="s">
        <v>179</v>
      </c>
      <c r="S16" s="16" t="s">
        <v>180</v>
      </c>
      <c r="T16" s="44" t="s">
        <v>181</v>
      </c>
      <c r="U16" s="11"/>
      <c r="V16" s="22">
        <v>11</v>
      </c>
      <c r="W16" s="15" t="s">
        <v>182</v>
      </c>
      <c r="X16" s="16" t="s">
        <v>183</v>
      </c>
      <c r="Y16" s="44" t="s">
        <v>81</v>
      </c>
      <c r="AA16" s="22">
        <v>11</v>
      </c>
      <c r="AB16" s="15">
        <v>2954</v>
      </c>
      <c r="AC16" s="16">
        <v>0.316</v>
      </c>
      <c r="AD16" s="44">
        <v>0.44969999999999999</v>
      </c>
    </row>
    <row r="17" spans="1:30" ht="14.4" x14ac:dyDescent="0.3">
      <c r="A17" s="11"/>
      <c r="B17" s="22">
        <v>13</v>
      </c>
      <c r="C17" s="15">
        <v>1509</v>
      </c>
      <c r="D17" s="16">
        <v>0.24099999999999999</v>
      </c>
      <c r="E17" s="17">
        <v>0.32</v>
      </c>
      <c r="F17" s="11"/>
      <c r="G17" s="22">
        <v>12</v>
      </c>
      <c r="H17" s="15">
        <v>2015</v>
      </c>
      <c r="I17" s="16" t="s">
        <v>85</v>
      </c>
      <c r="J17" s="17" t="s">
        <v>86</v>
      </c>
      <c r="K17" s="11"/>
      <c r="L17" s="22">
        <v>12</v>
      </c>
      <c r="M17" s="15" t="s">
        <v>87</v>
      </c>
      <c r="N17" s="16" t="s">
        <v>88</v>
      </c>
      <c r="O17" s="44" t="s">
        <v>89</v>
      </c>
      <c r="P17" s="11"/>
      <c r="Q17" s="22">
        <v>12</v>
      </c>
      <c r="R17" s="15" t="s">
        <v>184</v>
      </c>
      <c r="S17" s="16" t="s">
        <v>185</v>
      </c>
      <c r="T17" s="44" t="s">
        <v>186</v>
      </c>
      <c r="U17" s="11"/>
      <c r="V17" s="22">
        <v>12</v>
      </c>
      <c r="W17" s="15" t="s">
        <v>187</v>
      </c>
      <c r="X17" s="16" t="s">
        <v>188</v>
      </c>
      <c r="Y17" s="44" t="s">
        <v>189</v>
      </c>
      <c r="AA17" s="22">
        <v>12</v>
      </c>
      <c r="AB17" s="15">
        <v>2997</v>
      </c>
      <c r="AC17" s="16">
        <v>0.247</v>
      </c>
      <c r="AD17" s="44">
        <v>0.33100000000000002</v>
      </c>
    </row>
    <row r="18" spans="1:30" ht="14.4" x14ac:dyDescent="0.3">
      <c r="A18" s="11"/>
      <c r="B18" s="22">
        <v>14</v>
      </c>
      <c r="C18" s="15">
        <v>1519</v>
      </c>
      <c r="D18" s="16">
        <v>0.19400000000000001</v>
      </c>
      <c r="E18" s="17">
        <v>0.25</v>
      </c>
      <c r="F18" s="11"/>
      <c r="G18" s="22">
        <v>13</v>
      </c>
      <c r="H18" s="15">
        <v>2050</v>
      </c>
      <c r="I18" s="16" t="s">
        <v>90</v>
      </c>
      <c r="J18" s="17" t="s">
        <v>91</v>
      </c>
      <c r="K18" s="11"/>
      <c r="L18" s="22">
        <v>13</v>
      </c>
      <c r="M18" s="15">
        <v>2050</v>
      </c>
      <c r="N18" s="16" t="s">
        <v>92</v>
      </c>
      <c r="O18" s="44" t="s">
        <v>93</v>
      </c>
      <c r="P18" s="11"/>
      <c r="Q18" s="22">
        <v>13</v>
      </c>
      <c r="R18" s="15" t="s">
        <v>190</v>
      </c>
      <c r="S18" s="16" t="s">
        <v>191</v>
      </c>
      <c r="T18" s="44" t="s">
        <v>192</v>
      </c>
      <c r="U18" s="11"/>
      <c r="V18" s="22">
        <v>13</v>
      </c>
      <c r="W18" s="15" t="s">
        <v>193</v>
      </c>
      <c r="X18" s="16" t="s">
        <v>194</v>
      </c>
      <c r="Y18" s="44" t="s">
        <v>195</v>
      </c>
      <c r="AA18" s="22">
        <v>13</v>
      </c>
      <c r="AB18" s="15">
        <v>3000</v>
      </c>
      <c r="AC18" s="16">
        <v>0.19500000000000001</v>
      </c>
      <c r="AD18" s="44">
        <v>0.25490000000000002</v>
      </c>
    </row>
    <row r="19" spans="1:30" ht="14.4" x14ac:dyDescent="0.3">
      <c r="A19" s="11"/>
      <c r="B19" s="22">
        <v>15</v>
      </c>
      <c r="C19" s="15">
        <v>1527</v>
      </c>
      <c r="D19" s="16">
        <v>0.159</v>
      </c>
      <c r="E19" s="17">
        <v>0.2</v>
      </c>
      <c r="F19" s="11"/>
      <c r="G19" s="22">
        <v>14</v>
      </c>
      <c r="H19" s="15">
        <v>2056</v>
      </c>
      <c r="I19" s="16" t="s">
        <v>94</v>
      </c>
      <c r="J19" s="17" t="s">
        <v>95</v>
      </c>
      <c r="K19" s="11"/>
      <c r="L19" s="22">
        <v>14</v>
      </c>
      <c r="M19" s="15">
        <v>2050</v>
      </c>
      <c r="N19" s="16" t="s">
        <v>96</v>
      </c>
      <c r="O19" s="44" t="s">
        <v>97</v>
      </c>
      <c r="P19" s="11"/>
      <c r="Q19" s="22">
        <v>14</v>
      </c>
      <c r="R19" s="15" t="s">
        <v>196</v>
      </c>
      <c r="S19" s="16" t="s">
        <v>197</v>
      </c>
      <c r="T19" s="44" t="s">
        <v>198</v>
      </c>
      <c r="U19" s="11"/>
      <c r="V19" s="22">
        <v>14</v>
      </c>
      <c r="W19" s="15" t="s">
        <v>199</v>
      </c>
      <c r="X19" s="16" t="s">
        <v>200</v>
      </c>
      <c r="Y19" s="44" t="s">
        <v>201</v>
      </c>
      <c r="AA19" s="22">
        <v>14</v>
      </c>
      <c r="AB19" s="15">
        <v>3000</v>
      </c>
      <c r="AC19" s="16">
        <v>0.156</v>
      </c>
      <c r="AD19" s="44">
        <v>0.2021</v>
      </c>
    </row>
    <row r="20" spans="1:30" ht="14.4" x14ac:dyDescent="0.3">
      <c r="A20" s="11"/>
      <c r="B20" s="22">
        <v>16</v>
      </c>
      <c r="C20" s="15">
        <v>1524</v>
      </c>
      <c r="D20" s="16">
        <v>0.13</v>
      </c>
      <c r="E20" s="17">
        <v>0.16</v>
      </c>
      <c r="F20" s="11"/>
      <c r="G20" s="22">
        <v>15</v>
      </c>
      <c r="H20" s="15">
        <v>2056</v>
      </c>
      <c r="I20" s="16" t="s">
        <v>98</v>
      </c>
      <c r="J20" s="17" t="s">
        <v>99</v>
      </c>
      <c r="K20" s="11"/>
      <c r="L20" s="22">
        <v>15</v>
      </c>
      <c r="M20" s="15">
        <v>2050</v>
      </c>
      <c r="N20" s="16" t="s">
        <v>100</v>
      </c>
      <c r="O20" s="44" t="s">
        <v>101</v>
      </c>
      <c r="P20" s="11"/>
      <c r="Q20" s="22">
        <v>15</v>
      </c>
      <c r="R20" s="15" t="s">
        <v>202</v>
      </c>
      <c r="S20" s="16" t="s">
        <v>96</v>
      </c>
      <c r="T20" s="44" t="s">
        <v>203</v>
      </c>
      <c r="U20" s="11"/>
      <c r="V20" s="22">
        <v>15</v>
      </c>
      <c r="W20" s="15" t="s">
        <v>204</v>
      </c>
      <c r="X20" s="16" t="s">
        <v>205</v>
      </c>
      <c r="Y20" s="44" t="s">
        <v>206</v>
      </c>
      <c r="AA20" s="22">
        <v>15</v>
      </c>
      <c r="AB20" s="15">
        <v>3000</v>
      </c>
      <c r="AC20" s="16">
        <v>0.127</v>
      </c>
      <c r="AD20" s="44">
        <v>0.1638</v>
      </c>
    </row>
    <row r="21" spans="1:30" ht="14.4" x14ac:dyDescent="0.3">
      <c r="A21" s="11"/>
      <c r="B21" s="22">
        <v>17</v>
      </c>
      <c r="C21" s="15">
        <v>1522</v>
      </c>
      <c r="D21" s="16">
        <v>0.109</v>
      </c>
      <c r="E21" s="17">
        <v>0.14000000000000001</v>
      </c>
      <c r="F21" s="11"/>
      <c r="G21" s="22">
        <v>16</v>
      </c>
      <c r="H21" s="15">
        <v>2050</v>
      </c>
      <c r="I21" s="16" t="s">
        <v>102</v>
      </c>
      <c r="J21" s="17" t="s">
        <v>96</v>
      </c>
      <c r="K21" s="11"/>
      <c r="L21" s="22">
        <v>16</v>
      </c>
      <c r="M21" s="15">
        <v>2050</v>
      </c>
      <c r="N21" s="16" t="s">
        <v>103</v>
      </c>
      <c r="O21" s="44" t="s">
        <v>104</v>
      </c>
      <c r="P21" s="11"/>
      <c r="Q21" s="22">
        <v>16</v>
      </c>
      <c r="R21" s="15" t="s">
        <v>207</v>
      </c>
      <c r="S21" s="16" t="s">
        <v>208</v>
      </c>
      <c r="T21" s="44" t="s">
        <v>101</v>
      </c>
      <c r="U21" s="11"/>
      <c r="V21" s="22">
        <v>16</v>
      </c>
      <c r="W21" s="15" t="s">
        <v>209</v>
      </c>
      <c r="X21" s="16" t="s">
        <v>210</v>
      </c>
      <c r="Y21" s="44" t="s">
        <v>211</v>
      </c>
      <c r="AA21" s="22">
        <v>16</v>
      </c>
      <c r="AB21" s="15">
        <v>3000</v>
      </c>
      <c r="AC21" s="16">
        <v>0.104</v>
      </c>
      <c r="AD21" s="44">
        <v>0.13519999999999999</v>
      </c>
    </row>
    <row r="22" spans="1:30" ht="14.4" x14ac:dyDescent="0.3">
      <c r="A22" s="11"/>
      <c r="B22" s="22">
        <v>18</v>
      </c>
      <c r="C22" s="15">
        <v>1525</v>
      </c>
      <c r="D22" s="16">
        <v>9.1999999999999998E-2</v>
      </c>
      <c r="E22" s="17">
        <v>0.12</v>
      </c>
      <c r="F22" s="11"/>
      <c r="G22" s="22">
        <v>17</v>
      </c>
      <c r="H22" s="15">
        <v>2050</v>
      </c>
      <c r="I22" s="16" t="s">
        <v>105</v>
      </c>
      <c r="J22" s="17" t="s">
        <v>106</v>
      </c>
      <c r="K22" s="11"/>
      <c r="L22" s="22">
        <v>17</v>
      </c>
      <c r="M22" s="15">
        <v>2050</v>
      </c>
      <c r="N22" s="16" t="s">
        <v>107</v>
      </c>
      <c r="O22" s="44" t="s">
        <v>108</v>
      </c>
      <c r="P22" s="11"/>
      <c r="Q22" s="22">
        <v>17</v>
      </c>
      <c r="R22" s="15" t="s">
        <v>212</v>
      </c>
      <c r="S22" s="16" t="s">
        <v>213</v>
      </c>
      <c r="T22" s="44" t="s">
        <v>214</v>
      </c>
      <c r="U22" s="11"/>
      <c r="V22" s="22">
        <v>17</v>
      </c>
      <c r="W22" s="15" t="s">
        <v>215</v>
      </c>
      <c r="X22" s="16" t="s">
        <v>216</v>
      </c>
      <c r="Y22" s="44" t="s">
        <v>217</v>
      </c>
      <c r="AA22" s="22">
        <v>17</v>
      </c>
      <c r="AB22" s="15">
        <v>3000</v>
      </c>
      <c r="AC22" s="16">
        <v>8.6999999999999994E-2</v>
      </c>
      <c r="AD22" s="44">
        <v>0.1133</v>
      </c>
    </row>
    <row r="23" spans="1:30" ht="14.4" x14ac:dyDescent="0.3">
      <c r="A23" s="11"/>
      <c r="B23" s="22">
        <v>19</v>
      </c>
      <c r="C23" s="15">
        <v>1525</v>
      </c>
      <c r="D23" s="16">
        <v>7.8E-2</v>
      </c>
      <c r="E23" s="17">
        <v>0.1</v>
      </c>
      <c r="F23" s="11"/>
      <c r="G23" s="22">
        <v>18</v>
      </c>
      <c r="H23" s="15">
        <v>2050</v>
      </c>
      <c r="I23" s="16" t="s">
        <v>109</v>
      </c>
      <c r="J23" s="17" t="s">
        <v>108</v>
      </c>
      <c r="K23" s="11"/>
      <c r="L23" s="22">
        <v>18</v>
      </c>
      <c r="M23" s="15">
        <v>2050</v>
      </c>
      <c r="N23" s="16" t="s">
        <v>110</v>
      </c>
      <c r="O23" s="44" t="s">
        <v>111</v>
      </c>
      <c r="P23" s="11"/>
      <c r="Q23" s="22">
        <v>18</v>
      </c>
      <c r="R23" s="15" t="s">
        <v>218</v>
      </c>
      <c r="S23" s="16" t="s">
        <v>219</v>
      </c>
      <c r="T23" s="44" t="s">
        <v>220</v>
      </c>
      <c r="U23" s="11"/>
      <c r="V23" s="22">
        <v>18</v>
      </c>
      <c r="W23" s="15" t="s">
        <v>221</v>
      </c>
      <c r="X23" s="16" t="s">
        <v>222</v>
      </c>
      <c r="Y23" s="44" t="s">
        <v>223</v>
      </c>
      <c r="AA23" s="22">
        <v>18</v>
      </c>
      <c r="AB23" s="15">
        <v>3000</v>
      </c>
      <c r="AC23" s="16">
        <v>7.2999999999999995E-2</v>
      </c>
      <c r="AD23" s="44">
        <v>9.6199999999999994E-2</v>
      </c>
    </row>
    <row r="24" spans="1:30" ht="14.4" x14ac:dyDescent="0.3">
      <c r="A24" s="11"/>
      <c r="B24" s="22">
        <v>20</v>
      </c>
      <c r="C24" s="15">
        <v>1525</v>
      </c>
      <c r="D24" s="16">
        <v>6.7000000000000004E-2</v>
      </c>
      <c r="E24" s="17">
        <v>0.09</v>
      </c>
      <c r="F24" s="11"/>
      <c r="G24" s="22">
        <v>19</v>
      </c>
      <c r="H24" s="15">
        <v>2050</v>
      </c>
      <c r="I24" s="16" t="s">
        <v>112</v>
      </c>
      <c r="J24" s="17" t="s">
        <v>111</v>
      </c>
      <c r="K24" s="11"/>
      <c r="L24" s="22">
        <v>19</v>
      </c>
      <c r="M24" s="15">
        <v>2050</v>
      </c>
      <c r="N24" s="16" t="s">
        <v>113</v>
      </c>
      <c r="O24" s="44" t="s">
        <v>114</v>
      </c>
      <c r="P24" s="11"/>
      <c r="Q24" s="22">
        <v>19</v>
      </c>
      <c r="R24" s="15" t="s">
        <v>224</v>
      </c>
      <c r="S24" s="16" t="s">
        <v>225</v>
      </c>
      <c r="T24" s="44" t="s">
        <v>226</v>
      </c>
      <c r="U24" s="11"/>
      <c r="V24" s="22">
        <v>19</v>
      </c>
      <c r="W24" s="15">
        <v>2530</v>
      </c>
      <c r="X24" s="16">
        <v>7.0999999999999994E-2</v>
      </c>
      <c r="Y24" s="44" t="s">
        <v>227</v>
      </c>
      <c r="AA24" s="22">
        <v>19</v>
      </c>
      <c r="AB24" s="15">
        <v>3000</v>
      </c>
      <c r="AC24" s="16">
        <v>6.2E-2</v>
      </c>
      <c r="AD24" s="44">
        <v>8.2600000000000007E-2</v>
      </c>
    </row>
    <row r="25" spans="1:30" ht="14.4" x14ac:dyDescent="0.3">
      <c r="A25" s="11"/>
      <c r="B25" s="22">
        <v>21</v>
      </c>
      <c r="C25" s="15">
        <v>1525</v>
      </c>
      <c r="D25" s="16">
        <v>5.8000000000000003E-2</v>
      </c>
      <c r="E25" s="17">
        <v>0.08</v>
      </c>
      <c r="F25" s="11"/>
      <c r="G25" s="22">
        <v>20</v>
      </c>
      <c r="H25" s="15">
        <v>2050</v>
      </c>
      <c r="I25" s="16" t="s">
        <v>115</v>
      </c>
      <c r="J25" s="17" t="s">
        <v>116</v>
      </c>
      <c r="K25" s="11"/>
      <c r="L25" s="22">
        <v>20</v>
      </c>
      <c r="M25" s="15">
        <v>2050</v>
      </c>
      <c r="N25" s="16" t="s">
        <v>117</v>
      </c>
      <c r="O25" s="44" t="s">
        <v>118</v>
      </c>
      <c r="P25" s="11"/>
      <c r="Q25" s="22">
        <v>20</v>
      </c>
      <c r="R25" s="15">
        <v>2535</v>
      </c>
      <c r="S25" s="16" t="s">
        <v>228</v>
      </c>
      <c r="T25" s="44" t="s">
        <v>229</v>
      </c>
      <c r="U25" s="11"/>
      <c r="V25" s="22">
        <v>20</v>
      </c>
      <c r="W25" s="15">
        <v>2530</v>
      </c>
      <c r="X25" s="16">
        <v>0.06</v>
      </c>
      <c r="Y25" s="44" t="s">
        <v>222</v>
      </c>
      <c r="AA25" s="22">
        <v>20</v>
      </c>
      <c r="AB25" s="15">
        <v>3000</v>
      </c>
      <c r="AC25" s="16">
        <v>5.2999999999999999E-2</v>
      </c>
      <c r="AD25" s="44">
        <v>7.1599999999999997E-2</v>
      </c>
    </row>
    <row r="26" spans="1:30" ht="14.4" x14ac:dyDescent="0.3">
      <c r="A26" s="11"/>
      <c r="B26" s="22">
        <v>22</v>
      </c>
      <c r="C26" s="15">
        <v>1525</v>
      </c>
      <c r="D26" s="16">
        <v>0.05</v>
      </c>
      <c r="E26" s="17">
        <v>0.06</v>
      </c>
      <c r="F26" s="11"/>
      <c r="G26" s="22">
        <v>21</v>
      </c>
      <c r="H26" s="15">
        <v>2050</v>
      </c>
      <c r="I26" s="16" t="s">
        <v>119</v>
      </c>
      <c r="J26" s="17" t="s">
        <v>112</v>
      </c>
      <c r="K26" s="11"/>
      <c r="L26" s="22">
        <v>21</v>
      </c>
      <c r="M26" s="15">
        <v>2050</v>
      </c>
      <c r="N26" s="16" t="s">
        <v>120</v>
      </c>
      <c r="O26" s="44" t="s">
        <v>121</v>
      </c>
      <c r="P26" s="11"/>
      <c r="Q26" s="22">
        <v>21</v>
      </c>
      <c r="R26" s="15">
        <v>2535</v>
      </c>
      <c r="S26" s="16" t="s">
        <v>125</v>
      </c>
      <c r="T26" s="44" t="s">
        <v>110</v>
      </c>
      <c r="U26" s="11"/>
      <c r="V26" s="22">
        <v>21</v>
      </c>
      <c r="W26" s="15">
        <v>2530</v>
      </c>
      <c r="X26" s="16">
        <v>5.1999999999999998E-2</v>
      </c>
      <c r="Y26" s="44" t="s">
        <v>230</v>
      </c>
      <c r="AA26" s="22">
        <v>21</v>
      </c>
      <c r="AB26" s="15">
        <v>3000</v>
      </c>
      <c r="AC26" s="16">
        <v>4.5999999999999999E-2</v>
      </c>
      <c r="AD26" s="44">
        <v>6.2700000000000006E-2</v>
      </c>
    </row>
    <row r="27" spans="1:30" x14ac:dyDescent="0.3">
      <c r="A27" s="11"/>
      <c r="B27" s="22">
        <v>23</v>
      </c>
      <c r="C27" s="15">
        <v>1525</v>
      </c>
      <c r="D27" s="16">
        <v>4.3999999999999997E-2</v>
      </c>
      <c r="E27" s="17">
        <v>0.05</v>
      </c>
      <c r="F27" s="11"/>
      <c r="G27" s="22">
        <v>22</v>
      </c>
      <c r="H27" s="15">
        <v>2050</v>
      </c>
      <c r="I27" s="16" t="s">
        <v>120</v>
      </c>
      <c r="J27" s="17" t="s">
        <v>122</v>
      </c>
      <c r="K27" s="11"/>
      <c r="L27" s="22">
        <v>22</v>
      </c>
      <c r="M27" s="15">
        <v>2050</v>
      </c>
      <c r="N27" s="16" t="s">
        <v>123</v>
      </c>
      <c r="O27" s="44" t="s">
        <v>124</v>
      </c>
      <c r="P27" s="11"/>
      <c r="Q27" s="22">
        <v>22</v>
      </c>
      <c r="R27" s="15">
        <v>2535</v>
      </c>
      <c r="S27" s="16" t="s">
        <v>127</v>
      </c>
      <c r="T27" s="44" t="s">
        <v>231</v>
      </c>
      <c r="U27" s="11"/>
      <c r="V27" s="22">
        <v>22</v>
      </c>
      <c r="W27" s="15">
        <v>2530</v>
      </c>
      <c r="X27" s="16">
        <v>4.4999999999999998E-2</v>
      </c>
      <c r="Y27" s="44" t="s">
        <v>232</v>
      </c>
      <c r="AA27" s="22">
        <v>22</v>
      </c>
      <c r="AB27" s="15">
        <v>3000</v>
      </c>
      <c r="AC27" s="16">
        <v>0.04</v>
      </c>
      <c r="AD27" s="44">
        <v>5.5399999999999998E-2</v>
      </c>
    </row>
    <row r="28" spans="1:30" x14ac:dyDescent="0.3">
      <c r="A28" s="11"/>
      <c r="B28" s="22">
        <v>24</v>
      </c>
      <c r="C28" s="15">
        <v>1525</v>
      </c>
      <c r="D28" s="16">
        <v>3.9E-2</v>
      </c>
      <c r="E28" s="17">
        <v>0.04</v>
      </c>
      <c r="F28" s="11"/>
      <c r="G28" s="22">
        <v>23</v>
      </c>
      <c r="H28" s="15">
        <v>2050</v>
      </c>
      <c r="I28" s="16" t="s">
        <v>123</v>
      </c>
      <c r="J28" s="17" t="s">
        <v>125</v>
      </c>
      <c r="K28" s="11"/>
      <c r="L28" s="22">
        <v>23</v>
      </c>
      <c r="M28" s="15">
        <v>2050</v>
      </c>
      <c r="N28" s="16" t="s">
        <v>126</v>
      </c>
      <c r="O28" s="44" t="s">
        <v>127</v>
      </c>
      <c r="P28" s="11"/>
      <c r="Q28" s="22">
        <v>23</v>
      </c>
      <c r="R28" s="15">
        <v>2535</v>
      </c>
      <c r="S28" s="16" t="s">
        <v>233</v>
      </c>
      <c r="T28" s="44" t="s">
        <v>234</v>
      </c>
      <c r="U28" s="11"/>
      <c r="V28" s="22">
        <v>23</v>
      </c>
      <c r="W28" s="15">
        <v>2530</v>
      </c>
      <c r="X28" s="16">
        <v>0.04</v>
      </c>
      <c r="Y28" s="44" t="s">
        <v>235</v>
      </c>
      <c r="AA28" s="22">
        <v>23</v>
      </c>
      <c r="AB28" s="15">
        <v>3000</v>
      </c>
      <c r="AC28" s="16">
        <v>3.5000000000000003E-2</v>
      </c>
      <c r="AD28" s="44">
        <v>4.9200000000000001E-2</v>
      </c>
    </row>
    <row r="29" spans="1:30" ht="14.55" thickBot="1" x14ac:dyDescent="0.35">
      <c r="A29" s="11"/>
      <c r="B29" s="23">
        <v>25</v>
      </c>
      <c r="C29" s="25">
        <v>1525</v>
      </c>
      <c r="D29" s="26">
        <v>3.4000000000000002E-2</v>
      </c>
      <c r="E29" s="27">
        <v>0.03</v>
      </c>
      <c r="F29" s="11"/>
      <c r="G29" s="22">
        <v>24</v>
      </c>
      <c r="H29" s="15">
        <v>2050</v>
      </c>
      <c r="I29" s="16" t="s">
        <v>126</v>
      </c>
      <c r="J29" s="17" t="s">
        <v>128</v>
      </c>
      <c r="K29" s="11"/>
      <c r="L29" s="22">
        <v>24</v>
      </c>
      <c r="M29" s="15">
        <v>2050</v>
      </c>
      <c r="N29" s="16" t="s">
        <v>129</v>
      </c>
      <c r="O29" s="44" t="s">
        <v>130</v>
      </c>
      <c r="P29" s="11"/>
      <c r="Q29" s="22">
        <v>24</v>
      </c>
      <c r="R29" s="15">
        <v>2535</v>
      </c>
      <c r="S29" s="16" t="s">
        <v>236</v>
      </c>
      <c r="T29" s="44" t="s">
        <v>237</v>
      </c>
      <c r="U29" s="11"/>
      <c r="V29" s="22">
        <v>24</v>
      </c>
      <c r="W29" s="15">
        <v>2530</v>
      </c>
      <c r="X29" s="16">
        <v>3.5000000000000003E-2</v>
      </c>
      <c r="Y29" s="44" t="s">
        <v>117</v>
      </c>
      <c r="AA29" s="22">
        <v>24</v>
      </c>
      <c r="AB29" s="15">
        <v>3000</v>
      </c>
      <c r="AC29" s="16">
        <v>3.1E-2</v>
      </c>
      <c r="AD29" s="44">
        <v>4.41E-2</v>
      </c>
    </row>
    <row r="30" spans="1:30" x14ac:dyDescent="0.3">
      <c r="A30" s="11"/>
      <c r="B30" s="11"/>
      <c r="C30" s="11"/>
      <c r="D30" s="11"/>
      <c r="E30" s="11"/>
      <c r="F30" s="11"/>
      <c r="G30" s="41">
        <v>25</v>
      </c>
      <c r="H30" s="37">
        <v>2050</v>
      </c>
      <c r="I30" s="38" t="s">
        <v>129</v>
      </c>
      <c r="J30" s="40" t="s">
        <v>131</v>
      </c>
      <c r="K30" s="11"/>
      <c r="L30" s="41">
        <v>25</v>
      </c>
      <c r="M30" s="37">
        <v>2050</v>
      </c>
      <c r="N30" s="38" t="s">
        <v>132</v>
      </c>
      <c r="O30" s="45" t="s">
        <v>133</v>
      </c>
      <c r="P30" s="11"/>
      <c r="Q30" s="41">
        <v>25</v>
      </c>
      <c r="R30" s="37">
        <v>2535</v>
      </c>
      <c r="S30" s="38" t="s">
        <v>238</v>
      </c>
      <c r="T30" s="45" t="s">
        <v>239</v>
      </c>
      <c r="U30" s="11"/>
      <c r="V30" s="41">
        <v>25</v>
      </c>
      <c r="W30" s="37">
        <v>2530</v>
      </c>
      <c r="X30" s="47">
        <v>3.1E-2</v>
      </c>
      <c r="Y30" s="45" t="s">
        <v>127</v>
      </c>
      <c r="AA30" s="41">
        <v>25</v>
      </c>
      <c r="AB30" s="37">
        <v>3000</v>
      </c>
      <c r="AC30" s="47">
        <v>2.7E-2</v>
      </c>
      <c r="AD30" s="45">
        <v>3.9699999999999999E-2</v>
      </c>
    </row>
    <row r="31" spans="1:30" ht="15.05" customHeight="1" thickBot="1" x14ac:dyDescent="0.35">
      <c r="G31" s="23"/>
      <c r="H31" s="39"/>
      <c r="I31" s="39"/>
      <c r="J31" s="30"/>
      <c r="K31" s="11"/>
      <c r="L31" s="36" t="s">
        <v>134</v>
      </c>
      <c r="M31" s="31"/>
      <c r="N31" s="31"/>
      <c r="O31" s="30"/>
      <c r="P31" s="11"/>
      <c r="Q31" s="29" t="s">
        <v>141</v>
      </c>
      <c r="R31" s="39"/>
      <c r="S31" s="48"/>
      <c r="T31" s="51"/>
      <c r="U31" s="11"/>
      <c r="V31" s="35" t="s">
        <v>244</v>
      </c>
      <c r="W31" s="48"/>
      <c r="X31" s="48"/>
      <c r="Y31" s="51"/>
      <c r="AA31" s="54"/>
      <c r="AB31" s="48"/>
      <c r="AC31" s="48"/>
      <c r="AD31" s="30"/>
    </row>
    <row r="32" spans="1:30" ht="15.05" customHeight="1" x14ac:dyDescent="0.3">
      <c r="U32" s="11"/>
    </row>
    <row r="33" spans="3:30" x14ac:dyDescent="0.3">
      <c r="C33" t="s">
        <v>500</v>
      </c>
      <c r="H33" t="s">
        <v>40</v>
      </c>
      <c r="I33" t="s">
        <v>501</v>
      </c>
      <c r="M33" t="s">
        <v>40</v>
      </c>
      <c r="N33" s="56" t="s">
        <v>20</v>
      </c>
      <c r="R33" t="s">
        <v>40</v>
      </c>
      <c r="S33" t="s">
        <v>502</v>
      </c>
      <c r="X33" t="s">
        <v>135</v>
      </c>
      <c r="Y33" t="s">
        <v>503</v>
      </c>
      <c r="AC33" t="s">
        <v>135</v>
      </c>
      <c r="AD33" t="s">
        <v>504</v>
      </c>
    </row>
    <row r="34" spans="3:30" x14ac:dyDescent="0.3">
      <c r="C34" t="s">
        <v>505</v>
      </c>
    </row>
    <row r="35" spans="3:30" ht="60.05" customHeight="1" x14ac:dyDescent="0.3">
      <c r="C35" s="34" t="s">
        <v>241</v>
      </c>
      <c r="D35" s="32" t="s">
        <v>35</v>
      </c>
      <c r="H35" s="34" t="s">
        <v>42</v>
      </c>
      <c r="I35" s="32" t="s">
        <v>43</v>
      </c>
      <c r="M35" s="34" t="s">
        <v>42</v>
      </c>
      <c r="N35" s="32" t="s">
        <v>43</v>
      </c>
      <c r="R35" s="34" t="s">
        <v>241</v>
      </c>
      <c r="S35" s="32" t="s">
        <v>137</v>
      </c>
      <c r="X35" s="34" t="s">
        <v>241</v>
      </c>
      <c r="Y35" s="33" t="s">
        <v>139</v>
      </c>
      <c r="AD35" s="34" t="s">
        <v>242</v>
      </c>
    </row>
  </sheetData>
  <phoneticPr fontId="0"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4" tint="0.39997558519241921"/>
  </sheetPr>
  <dimension ref="B1:BC66"/>
  <sheetViews>
    <sheetView topLeftCell="K6" zoomScaleNormal="100" workbookViewId="0">
      <selection activeCell="AA37" sqref="AA37:AC46"/>
    </sheetView>
  </sheetViews>
  <sheetFormatPr baseColWidth="10" defaultRowHeight="14" x14ac:dyDescent="0.3"/>
  <cols>
    <col min="1" max="1" width="4.69921875" customWidth="1"/>
    <col min="2" max="2" width="5.296875" bestFit="1" customWidth="1"/>
    <col min="3" max="3" width="7.09765625" customWidth="1"/>
    <col min="4" max="4" width="7.296875" customWidth="1"/>
    <col min="5" max="5" width="7.59765625" customWidth="1"/>
    <col min="6" max="6" width="4.59765625" customWidth="1"/>
    <col min="7" max="7" width="5.296875" bestFit="1" customWidth="1"/>
    <col min="8" max="8" width="7" customWidth="1"/>
    <col min="9" max="9" width="7.296875" customWidth="1"/>
    <col min="10" max="10" width="7.09765625" customWidth="1"/>
    <col min="11" max="11" width="4.09765625" customWidth="1"/>
    <col min="12" max="12" width="5.296875" bestFit="1" customWidth="1"/>
    <col min="13" max="13" width="6.8984375" customWidth="1"/>
    <col min="14" max="14" width="6.296875" customWidth="1"/>
    <col min="15" max="15" width="7.296875" customWidth="1"/>
    <col min="16" max="16" width="4.59765625" customWidth="1"/>
    <col min="17" max="17" width="5.296875" bestFit="1" customWidth="1"/>
    <col min="18" max="18" width="7" customWidth="1"/>
    <col min="19" max="19" width="6.59765625" customWidth="1"/>
    <col min="20" max="20" width="5.69921875" customWidth="1"/>
    <col min="21" max="21" width="4.09765625" customWidth="1"/>
    <col min="22" max="22" width="5.296875" bestFit="1" customWidth="1"/>
    <col min="23" max="23" width="6.09765625" customWidth="1"/>
    <col min="24" max="25" width="6.296875" customWidth="1"/>
    <col min="26" max="26" width="4" customWidth="1"/>
    <col min="27" max="27" width="5.296875" bestFit="1" customWidth="1"/>
    <col min="28" max="29" width="6.296875" customWidth="1"/>
    <col min="30" max="30" width="7.09765625" customWidth="1"/>
    <col min="31" max="31" width="4.296875" customWidth="1"/>
    <col min="32" max="33" width="6" customWidth="1"/>
    <col min="34" max="34" width="6.59765625" customWidth="1"/>
    <col min="35" max="35" width="5.5" customWidth="1"/>
    <col min="36" max="36" width="5.19921875" customWidth="1"/>
    <col min="37" max="37" width="6" customWidth="1"/>
    <col min="38" max="38" width="6.19921875" customWidth="1"/>
    <col min="39" max="39" width="5.796875" customWidth="1"/>
    <col min="40" max="40" width="6" customWidth="1"/>
    <col min="41" max="41" width="5.796875" customWidth="1"/>
    <col min="42" max="42" width="5.296875" customWidth="1"/>
    <col min="43" max="43" width="6.296875" customWidth="1"/>
    <col min="44" max="44" width="7" customWidth="1"/>
    <col min="45" max="45" width="6.69921875" customWidth="1"/>
    <col min="46" max="46" width="5.296875" customWidth="1"/>
    <col min="47" max="50" width="6" customWidth="1"/>
  </cols>
  <sheetData>
    <row r="1" spans="2:55" ht="15.6" x14ac:dyDescent="0.35">
      <c r="B1" s="2" t="s">
        <v>247</v>
      </c>
      <c r="G1" s="2" t="s">
        <v>248</v>
      </c>
      <c r="L1" s="2" t="s">
        <v>283</v>
      </c>
      <c r="Q1" s="2" t="s">
        <v>888</v>
      </c>
      <c r="V1" s="2" t="s">
        <v>0</v>
      </c>
      <c r="AA1" s="2" t="s">
        <v>282</v>
      </c>
      <c r="AF1" s="2" t="s">
        <v>523</v>
      </c>
      <c r="AK1" s="2" t="s">
        <v>893</v>
      </c>
      <c r="AP1" s="2" t="s">
        <v>300</v>
      </c>
      <c r="AR1" s="2"/>
      <c r="AU1" s="2" t="s">
        <v>885</v>
      </c>
    </row>
    <row r="2" spans="2:55" x14ac:dyDescent="0.3">
      <c r="B2" t="s">
        <v>18</v>
      </c>
      <c r="G2" t="s">
        <v>18</v>
      </c>
      <c r="L2" t="s">
        <v>18</v>
      </c>
      <c r="Q2" t="s">
        <v>18</v>
      </c>
      <c r="T2" s="373" t="s">
        <v>883</v>
      </c>
      <c r="V2" t="s">
        <v>18</v>
      </c>
      <c r="Y2" s="373" t="s">
        <v>883</v>
      </c>
      <c r="AA2" s="70" t="s">
        <v>18</v>
      </c>
      <c r="AD2" s="373" t="s">
        <v>883</v>
      </c>
      <c r="AF2" s="70" t="s">
        <v>18</v>
      </c>
      <c r="AI2" s="373" t="s">
        <v>883</v>
      </c>
      <c r="AK2" s="70" t="s">
        <v>18</v>
      </c>
      <c r="AN2" s="373" t="s">
        <v>883</v>
      </c>
      <c r="AP2" s="70" t="s">
        <v>18</v>
      </c>
      <c r="AS2" s="373" t="s">
        <v>883</v>
      </c>
      <c r="AU2" s="70" t="s">
        <v>18</v>
      </c>
      <c r="AX2" s="373" t="s">
        <v>883</v>
      </c>
    </row>
    <row r="3" spans="2:55" ht="7.95" customHeight="1" x14ac:dyDescent="0.3"/>
    <row r="4" spans="2:55" ht="30.65" customHeight="1" thickBot="1" x14ac:dyDescent="0.35">
      <c r="B4" s="266" t="s">
        <v>575</v>
      </c>
      <c r="C4" s="267" t="s">
        <v>576</v>
      </c>
      <c r="D4" s="294" t="s">
        <v>551</v>
      </c>
      <c r="E4" s="294" t="s">
        <v>552</v>
      </c>
      <c r="G4" s="266" t="s">
        <v>575</v>
      </c>
      <c r="H4" s="267" t="s">
        <v>576</v>
      </c>
      <c r="I4" s="294" t="s">
        <v>551</v>
      </c>
      <c r="J4" s="294" t="s">
        <v>552</v>
      </c>
      <c r="K4" s="5"/>
      <c r="L4" s="266" t="s">
        <v>575</v>
      </c>
      <c r="M4" s="267" t="s">
        <v>576</v>
      </c>
      <c r="N4" s="294" t="s">
        <v>551</v>
      </c>
      <c r="O4" s="294" t="s">
        <v>552</v>
      </c>
      <c r="P4" s="5"/>
      <c r="Q4" s="266" t="s">
        <v>575</v>
      </c>
      <c r="R4" s="267" t="s">
        <v>576</v>
      </c>
      <c r="S4" s="294" t="s">
        <v>551</v>
      </c>
      <c r="T4" s="294" t="s">
        <v>552</v>
      </c>
      <c r="U4" s="5"/>
      <c r="V4" s="266" t="s">
        <v>575</v>
      </c>
      <c r="W4" s="267" t="s">
        <v>576</v>
      </c>
      <c r="X4" s="294" t="s">
        <v>551</v>
      </c>
      <c r="Y4" s="294" t="s">
        <v>552</v>
      </c>
      <c r="AA4" s="266" t="s">
        <v>575</v>
      </c>
      <c r="AB4" s="267" t="s">
        <v>576</v>
      </c>
      <c r="AC4" s="294" t="s">
        <v>551</v>
      </c>
      <c r="AD4" s="294" t="s">
        <v>552</v>
      </c>
      <c r="AF4" s="266" t="s">
        <v>575</v>
      </c>
      <c r="AG4" s="267" t="s">
        <v>576</v>
      </c>
      <c r="AH4" s="294" t="s">
        <v>551</v>
      </c>
      <c r="AI4" s="294" t="s">
        <v>552</v>
      </c>
      <c r="AK4" s="266" t="s">
        <v>575</v>
      </c>
      <c r="AL4" s="267" t="s">
        <v>576</v>
      </c>
      <c r="AM4" s="294" t="s">
        <v>551</v>
      </c>
      <c r="AN4" s="294" t="s">
        <v>552</v>
      </c>
      <c r="AO4" s="5"/>
      <c r="AP4" s="266" t="s">
        <v>575</v>
      </c>
      <c r="AQ4" s="267" t="s">
        <v>576</v>
      </c>
      <c r="AR4" s="294" t="s">
        <v>551</v>
      </c>
      <c r="AS4" s="294" t="s">
        <v>552</v>
      </c>
      <c r="AU4" s="266" t="s">
        <v>575</v>
      </c>
      <c r="AV4" s="267" t="s">
        <v>576</v>
      </c>
      <c r="AW4" s="294" t="s">
        <v>551</v>
      </c>
      <c r="AX4" s="294" t="s">
        <v>552</v>
      </c>
      <c r="AZ4" t="s">
        <v>784</v>
      </c>
      <c r="BA4" t="s">
        <v>785</v>
      </c>
      <c r="BB4" t="s">
        <v>786</v>
      </c>
      <c r="BC4" t="s">
        <v>827</v>
      </c>
    </row>
    <row r="5" spans="2:55" ht="14.4" customHeight="1" x14ac:dyDescent="0.3">
      <c r="B5" s="69">
        <v>3</v>
      </c>
      <c r="C5" s="67">
        <v>14</v>
      </c>
      <c r="D5" s="67">
        <v>0.115</v>
      </c>
      <c r="E5" s="67">
        <v>0.94899999999999995</v>
      </c>
      <c r="G5" s="69">
        <v>3</v>
      </c>
      <c r="H5" s="67">
        <v>32</v>
      </c>
      <c r="I5" s="67">
        <v>0.19</v>
      </c>
      <c r="J5" s="67">
        <v>0.93400000000000005</v>
      </c>
      <c r="L5" s="69">
        <v>3</v>
      </c>
      <c r="M5" s="67">
        <v>35</v>
      </c>
      <c r="N5" s="67">
        <v>0.20699999999999999</v>
      </c>
      <c r="O5" s="67">
        <v>0.88600000000000001</v>
      </c>
      <c r="Q5" s="69">
        <v>3</v>
      </c>
      <c r="R5" s="67">
        <v>41</v>
      </c>
      <c r="S5" s="67">
        <v>0.19900000000000001</v>
      </c>
      <c r="T5" s="67">
        <v>0.89</v>
      </c>
      <c r="V5" s="69">
        <v>3</v>
      </c>
      <c r="W5" s="67">
        <v>59</v>
      </c>
      <c r="X5" s="67">
        <v>0.27700000000000002</v>
      </c>
      <c r="Y5" s="67">
        <v>0.84499999999999997</v>
      </c>
      <c r="AA5" s="69">
        <v>3</v>
      </c>
      <c r="AB5" s="67">
        <v>59</v>
      </c>
      <c r="AC5" s="67">
        <v>0.27700000000000002</v>
      </c>
      <c r="AD5" s="67">
        <v>0.88</v>
      </c>
      <c r="AF5" s="69">
        <v>3</v>
      </c>
      <c r="AG5" s="67">
        <v>37</v>
      </c>
      <c r="AH5" s="67">
        <v>0.16300000000000001</v>
      </c>
      <c r="AI5" s="67">
        <v>0.88300000000000001</v>
      </c>
      <c r="AK5" s="69">
        <v>3</v>
      </c>
      <c r="AL5" s="67">
        <v>37</v>
      </c>
      <c r="AM5" s="67">
        <v>0.16300000000000001</v>
      </c>
      <c r="AN5" s="67">
        <v>0.85899999999999999</v>
      </c>
      <c r="AP5" s="69">
        <v>3</v>
      </c>
      <c r="AQ5" s="67">
        <v>62</v>
      </c>
      <c r="AR5" s="67">
        <v>0.27400000000000002</v>
      </c>
      <c r="AS5" s="67">
        <v>0.85899999999999999</v>
      </c>
      <c r="AU5" s="69">
        <v>3</v>
      </c>
      <c r="AV5" s="67">
        <v>63</v>
      </c>
      <c r="AW5" s="67">
        <v>0.26200000000000001</v>
      </c>
      <c r="AX5" s="67">
        <v>0.84</v>
      </c>
      <c r="AZ5">
        <v>3</v>
      </c>
      <c r="BA5">
        <v>41</v>
      </c>
      <c r="BB5">
        <v>0.19900000000000001</v>
      </c>
      <c r="BC5">
        <v>0.89</v>
      </c>
    </row>
    <row r="6" spans="2:55" ht="14.4" customHeight="1" x14ac:dyDescent="0.3">
      <c r="B6" s="69">
        <v>4</v>
      </c>
      <c r="C6" s="67">
        <v>94</v>
      </c>
      <c r="D6" s="67">
        <v>0.32400000000000001</v>
      </c>
      <c r="E6" s="67">
        <v>0.872</v>
      </c>
      <c r="G6" s="69">
        <v>4</v>
      </c>
      <c r="H6" s="67">
        <v>146</v>
      </c>
      <c r="I6" s="67">
        <v>0.36499999999999999</v>
      </c>
      <c r="J6" s="67">
        <v>0.86099999999999999</v>
      </c>
      <c r="L6" s="69">
        <v>4</v>
      </c>
      <c r="M6" s="67">
        <v>134</v>
      </c>
      <c r="N6" s="67">
        <v>0.33500000000000002</v>
      </c>
      <c r="O6" s="67">
        <v>0.85</v>
      </c>
      <c r="Q6" s="69">
        <v>4</v>
      </c>
      <c r="R6" s="67">
        <v>170</v>
      </c>
      <c r="S6" s="67">
        <v>0.34799999999999998</v>
      </c>
      <c r="T6" s="67">
        <v>0.85099999999999998</v>
      </c>
      <c r="V6" s="69">
        <v>4</v>
      </c>
      <c r="W6" s="67">
        <v>195</v>
      </c>
      <c r="X6" s="67">
        <v>0.38700000000000001</v>
      </c>
      <c r="Y6" s="67">
        <v>0.84899999999999998</v>
      </c>
      <c r="AA6" s="69">
        <v>4</v>
      </c>
      <c r="AB6" s="67">
        <v>195</v>
      </c>
      <c r="AC6" s="67">
        <v>0.38700000000000001</v>
      </c>
      <c r="AD6" s="67">
        <v>0.88</v>
      </c>
      <c r="AF6" s="69">
        <v>4</v>
      </c>
      <c r="AG6" s="67">
        <v>169</v>
      </c>
      <c r="AH6" s="67">
        <v>0.315</v>
      </c>
      <c r="AI6" s="67">
        <v>0.83699999999999997</v>
      </c>
      <c r="AK6" s="69">
        <v>4</v>
      </c>
      <c r="AL6" s="67">
        <v>169</v>
      </c>
      <c r="AM6" s="67">
        <v>0.315</v>
      </c>
      <c r="AN6" s="67">
        <v>0.85899999999999999</v>
      </c>
      <c r="AP6" s="69">
        <v>4</v>
      </c>
      <c r="AQ6" s="67">
        <v>190</v>
      </c>
      <c r="AR6" s="67">
        <v>0.35399999999999998</v>
      </c>
      <c r="AS6" s="67">
        <v>0.85899999999999999</v>
      </c>
      <c r="AU6" s="69">
        <v>4</v>
      </c>
      <c r="AV6" s="67">
        <v>212</v>
      </c>
      <c r="AW6" s="67">
        <v>0.372</v>
      </c>
      <c r="AX6" s="67">
        <v>0.84</v>
      </c>
      <c r="AZ6">
        <v>4</v>
      </c>
      <c r="BA6">
        <v>170</v>
      </c>
      <c r="BB6">
        <v>0.34799999999999998</v>
      </c>
      <c r="BC6">
        <v>0.85099999999999998</v>
      </c>
    </row>
    <row r="7" spans="2:55" ht="14.4" customHeight="1" x14ac:dyDescent="0.3">
      <c r="B7" s="69">
        <v>5</v>
      </c>
      <c r="C7" s="67">
        <v>236</v>
      </c>
      <c r="D7" s="67">
        <v>0.41699999999999998</v>
      </c>
      <c r="E7" s="67">
        <v>0.84399999999999997</v>
      </c>
      <c r="G7" s="69">
        <v>5</v>
      </c>
      <c r="H7" s="67">
        <v>342</v>
      </c>
      <c r="I7" s="67">
        <v>0.438</v>
      </c>
      <c r="J7" s="67">
        <v>0.83399999999999996</v>
      </c>
      <c r="L7" s="69">
        <v>5</v>
      </c>
      <c r="M7" s="67">
        <v>321</v>
      </c>
      <c r="N7" s="67">
        <v>0.41099999999999998</v>
      </c>
      <c r="O7" s="67">
        <v>0.82</v>
      </c>
      <c r="Q7" s="69">
        <v>5</v>
      </c>
      <c r="R7" s="67">
        <v>397</v>
      </c>
      <c r="S7" s="67">
        <v>0.41599999999999998</v>
      </c>
      <c r="T7" s="67">
        <v>0.82599999999999996</v>
      </c>
      <c r="V7" s="69">
        <v>5</v>
      </c>
      <c r="W7" s="67">
        <v>420</v>
      </c>
      <c r="X7" s="67">
        <v>0.42599999999999999</v>
      </c>
      <c r="Y7" s="67">
        <v>0.85</v>
      </c>
      <c r="AA7" s="69">
        <v>5</v>
      </c>
      <c r="AB7" s="67">
        <v>420</v>
      </c>
      <c r="AC7" s="67">
        <v>0.42599999999999999</v>
      </c>
      <c r="AD7" s="67">
        <v>0.87</v>
      </c>
      <c r="AF7" s="69">
        <v>5</v>
      </c>
      <c r="AG7" s="67">
        <v>434</v>
      </c>
      <c r="AH7" s="67">
        <v>0.41399999999999998</v>
      </c>
      <c r="AI7" s="67">
        <v>0.81100000000000005</v>
      </c>
      <c r="AK7" s="69">
        <v>5</v>
      </c>
      <c r="AL7" s="67">
        <v>434</v>
      </c>
      <c r="AM7" s="67">
        <v>0.41399999999999998</v>
      </c>
      <c r="AN7" s="67">
        <v>0.84699999999999998</v>
      </c>
      <c r="AP7" s="69">
        <v>5</v>
      </c>
      <c r="AQ7" s="67">
        <v>439</v>
      </c>
      <c r="AR7" s="67">
        <v>0.41899999999999998</v>
      </c>
      <c r="AS7" s="67">
        <v>0.84699999999999998</v>
      </c>
      <c r="AU7" s="69">
        <v>5</v>
      </c>
      <c r="AV7" s="67">
        <v>462</v>
      </c>
      <c r="AW7" s="67">
        <v>0.41499999999999998</v>
      </c>
      <c r="AX7" s="67">
        <v>0.84</v>
      </c>
      <c r="AZ7">
        <v>5</v>
      </c>
      <c r="BA7">
        <v>397</v>
      </c>
      <c r="BB7">
        <v>0.41599999999999998</v>
      </c>
      <c r="BC7">
        <v>0.82599999999999996</v>
      </c>
    </row>
    <row r="8" spans="2:55" ht="14.4" customHeight="1" x14ac:dyDescent="0.3">
      <c r="B8" s="69">
        <v>6</v>
      </c>
      <c r="C8" s="67">
        <v>438</v>
      </c>
      <c r="D8" s="67">
        <v>0.44800000000000001</v>
      </c>
      <c r="E8" s="67">
        <v>0.83199999999999996</v>
      </c>
      <c r="G8" s="69">
        <v>6</v>
      </c>
      <c r="H8" s="67">
        <v>621</v>
      </c>
      <c r="I8" s="67">
        <v>0.46</v>
      </c>
      <c r="J8" s="67">
        <v>0.82399999999999995</v>
      </c>
      <c r="L8" s="69">
        <v>6</v>
      </c>
      <c r="M8" s="67">
        <v>601</v>
      </c>
      <c r="N8" s="67">
        <v>0.44500000000000001</v>
      </c>
      <c r="O8" s="67">
        <v>0.81399999999999995</v>
      </c>
      <c r="Q8" s="69">
        <v>6</v>
      </c>
      <c r="R8" s="67">
        <v>734</v>
      </c>
      <c r="S8" s="67">
        <v>0.44500000000000001</v>
      </c>
      <c r="T8" s="67">
        <v>0.81899999999999995</v>
      </c>
      <c r="V8" s="69">
        <v>6</v>
      </c>
      <c r="W8" s="67">
        <v>759</v>
      </c>
      <c r="X8" s="67">
        <v>0.44600000000000001</v>
      </c>
      <c r="Y8" s="67">
        <v>0.85099999999999998</v>
      </c>
      <c r="AA8" s="69">
        <v>6</v>
      </c>
      <c r="AB8" s="67">
        <v>786</v>
      </c>
      <c r="AC8" s="67">
        <v>0.46200000000000002</v>
      </c>
      <c r="AD8" s="67">
        <v>0.86599999999999999</v>
      </c>
      <c r="AF8" s="69">
        <v>6</v>
      </c>
      <c r="AG8" s="67">
        <v>816</v>
      </c>
      <c r="AH8" s="67">
        <v>0.45100000000000001</v>
      </c>
      <c r="AI8" s="67">
        <v>0.80100000000000005</v>
      </c>
      <c r="AK8" s="69">
        <v>6</v>
      </c>
      <c r="AL8" s="67">
        <v>816</v>
      </c>
      <c r="AM8" s="67">
        <v>0.45100000000000001</v>
      </c>
      <c r="AN8" s="67">
        <v>0.84199999999999997</v>
      </c>
      <c r="AP8" s="69">
        <v>6</v>
      </c>
      <c r="AQ8" s="67">
        <v>831</v>
      </c>
      <c r="AR8" s="67">
        <v>0.45900000000000002</v>
      </c>
      <c r="AS8" s="67">
        <v>0.84199999999999997</v>
      </c>
      <c r="AU8" s="69">
        <v>6</v>
      </c>
      <c r="AV8" s="67">
        <v>836</v>
      </c>
      <c r="AW8" s="67">
        <v>0.435</v>
      </c>
      <c r="AX8" s="67">
        <v>0.83</v>
      </c>
      <c r="AZ8">
        <v>6</v>
      </c>
      <c r="BA8">
        <v>734</v>
      </c>
      <c r="BB8">
        <v>0.44500000000000001</v>
      </c>
      <c r="BC8">
        <v>0.81899999999999995</v>
      </c>
    </row>
    <row r="9" spans="2:55" ht="14.4" customHeight="1" x14ac:dyDescent="0.3">
      <c r="B9" s="69">
        <v>7</v>
      </c>
      <c r="C9" s="67">
        <v>714</v>
      </c>
      <c r="D9" s="67">
        <v>0.46</v>
      </c>
      <c r="E9" s="67">
        <v>0.83</v>
      </c>
      <c r="G9" s="69">
        <v>7</v>
      </c>
      <c r="H9" s="67">
        <v>1008</v>
      </c>
      <c r="I9" s="67">
        <v>0.47</v>
      </c>
      <c r="J9" s="67">
        <v>0.82199999999999995</v>
      </c>
      <c r="L9" s="69">
        <v>7</v>
      </c>
      <c r="M9" s="67">
        <v>990</v>
      </c>
      <c r="N9" s="67">
        <v>0.46200000000000002</v>
      </c>
      <c r="O9" s="67">
        <v>0.82</v>
      </c>
      <c r="Q9" s="69">
        <v>7</v>
      </c>
      <c r="R9" s="67">
        <v>1205</v>
      </c>
      <c r="S9" s="67">
        <v>0.46</v>
      </c>
      <c r="T9" s="67">
        <v>0.82099999999999995</v>
      </c>
      <c r="V9" s="69">
        <v>7</v>
      </c>
      <c r="W9" s="67">
        <v>1231</v>
      </c>
      <c r="X9" s="67">
        <v>0.45500000000000002</v>
      </c>
      <c r="Y9" s="67">
        <v>0.85199999999999998</v>
      </c>
      <c r="AA9" s="69">
        <v>7</v>
      </c>
      <c r="AB9" s="67">
        <v>1296</v>
      </c>
      <c r="AC9" s="67">
        <v>0.47899999999999998</v>
      </c>
      <c r="AD9" s="67">
        <v>0.86</v>
      </c>
      <c r="AF9" s="69">
        <v>7</v>
      </c>
      <c r="AG9" s="67">
        <v>1327</v>
      </c>
      <c r="AH9" s="67">
        <v>0.46200000000000002</v>
      </c>
      <c r="AI9" s="67">
        <v>0.79900000000000004</v>
      </c>
      <c r="AK9" s="69">
        <v>7</v>
      </c>
      <c r="AL9" s="67">
        <v>1327</v>
      </c>
      <c r="AM9" s="67">
        <v>0.46200000000000002</v>
      </c>
      <c r="AN9" s="67">
        <v>0.83799999999999997</v>
      </c>
      <c r="AP9" s="69">
        <v>7</v>
      </c>
      <c r="AQ9" s="67">
        <v>1368</v>
      </c>
      <c r="AR9" s="67">
        <v>0.47599999999999998</v>
      </c>
      <c r="AS9" s="67">
        <v>0.83799999999999997</v>
      </c>
      <c r="AU9" s="69">
        <v>7</v>
      </c>
      <c r="AV9" s="67">
        <v>1356</v>
      </c>
      <c r="AW9" s="67">
        <v>0.44400000000000001</v>
      </c>
      <c r="AX9" s="67">
        <v>0.83</v>
      </c>
      <c r="AZ9">
        <v>7</v>
      </c>
      <c r="BA9" s="57">
        <v>1205</v>
      </c>
      <c r="BB9">
        <v>0.46</v>
      </c>
      <c r="BC9">
        <v>0.82099999999999995</v>
      </c>
    </row>
    <row r="10" spans="2:55" ht="14.4" customHeight="1" x14ac:dyDescent="0.3">
      <c r="B10" s="69">
        <v>8</v>
      </c>
      <c r="C10" s="67">
        <v>1084</v>
      </c>
      <c r="D10" s="67">
        <v>0.46800000000000003</v>
      </c>
      <c r="E10" s="67">
        <v>0.82399999999999995</v>
      </c>
      <c r="G10" s="69">
        <v>8</v>
      </c>
      <c r="H10" s="67">
        <v>1486</v>
      </c>
      <c r="I10" s="67">
        <v>0.46400000000000002</v>
      </c>
      <c r="J10" s="67">
        <v>0.77800000000000002</v>
      </c>
      <c r="L10" s="69">
        <v>8</v>
      </c>
      <c r="M10" s="67">
        <v>1489</v>
      </c>
      <c r="N10" s="67">
        <v>0.46500000000000002</v>
      </c>
      <c r="O10" s="67">
        <v>0.79800000000000004</v>
      </c>
      <c r="Q10" s="69">
        <v>8</v>
      </c>
      <c r="R10" s="67">
        <v>1798</v>
      </c>
      <c r="S10" s="67">
        <v>0.46</v>
      </c>
      <c r="T10" s="67">
        <v>0.79200000000000004</v>
      </c>
      <c r="V10" s="69">
        <v>8</v>
      </c>
      <c r="W10" s="67">
        <v>1853</v>
      </c>
      <c r="X10" s="67">
        <v>0.45900000000000002</v>
      </c>
      <c r="Y10" s="67">
        <v>0.84199999999999997</v>
      </c>
      <c r="AA10" s="69">
        <v>8</v>
      </c>
      <c r="AB10" s="67">
        <v>1943</v>
      </c>
      <c r="AC10" s="67">
        <v>0.48099999999999998</v>
      </c>
      <c r="AD10" s="67">
        <v>0.83799999999999997</v>
      </c>
      <c r="AF10" s="69">
        <v>8</v>
      </c>
      <c r="AG10" s="67">
        <v>1991</v>
      </c>
      <c r="AH10" s="67">
        <v>0.46400000000000002</v>
      </c>
      <c r="AI10" s="67">
        <v>0.79</v>
      </c>
      <c r="AK10" s="69">
        <v>8</v>
      </c>
      <c r="AL10" s="67">
        <v>1994</v>
      </c>
      <c r="AM10" s="67">
        <v>0.46500000000000002</v>
      </c>
      <c r="AN10" s="67">
        <v>0.82499999999999996</v>
      </c>
      <c r="AP10" s="69">
        <v>8</v>
      </c>
      <c r="AQ10" s="67">
        <v>2058</v>
      </c>
      <c r="AR10" s="67">
        <v>0.48</v>
      </c>
      <c r="AS10" s="67">
        <v>0.82499999999999996</v>
      </c>
      <c r="AU10" s="69">
        <v>8</v>
      </c>
      <c r="AV10" s="67">
        <v>2045</v>
      </c>
      <c r="AW10" s="67">
        <v>0.44900000000000001</v>
      </c>
      <c r="AX10" s="67">
        <v>0.83</v>
      </c>
      <c r="AZ10">
        <v>8</v>
      </c>
      <c r="BA10" s="57">
        <v>1798</v>
      </c>
      <c r="BB10">
        <v>0.46</v>
      </c>
      <c r="BC10">
        <v>0.79200000000000004</v>
      </c>
    </row>
    <row r="11" spans="2:55" ht="14.4" customHeight="1" x14ac:dyDescent="0.3">
      <c r="B11" s="69">
        <v>9</v>
      </c>
      <c r="C11" s="67">
        <v>1508</v>
      </c>
      <c r="D11" s="67">
        <v>0.45700000000000002</v>
      </c>
      <c r="E11" s="67">
        <v>0.76400000000000001</v>
      </c>
      <c r="G11" s="69">
        <v>9</v>
      </c>
      <c r="H11" s="67">
        <v>1836</v>
      </c>
      <c r="I11" s="67">
        <v>0.40300000000000002</v>
      </c>
      <c r="J11" s="67">
        <v>0.621</v>
      </c>
      <c r="L11" s="69">
        <v>9</v>
      </c>
      <c r="M11" s="67">
        <v>2001</v>
      </c>
      <c r="N11" s="67">
        <v>0.439</v>
      </c>
      <c r="O11" s="67">
        <v>0.70899999999999996</v>
      </c>
      <c r="Q11" s="69">
        <v>9</v>
      </c>
      <c r="R11" s="67">
        <v>2309</v>
      </c>
      <c r="S11" s="67">
        <v>0.41499999999999998</v>
      </c>
      <c r="T11" s="67">
        <v>0.66200000000000003</v>
      </c>
      <c r="V11" s="69">
        <v>9</v>
      </c>
      <c r="W11" s="67">
        <v>2614</v>
      </c>
      <c r="X11" s="67">
        <v>0.45500000000000002</v>
      </c>
      <c r="Y11" s="67">
        <v>0.78900000000000003</v>
      </c>
      <c r="AA11" s="69">
        <v>9</v>
      </c>
      <c r="AB11" s="67">
        <v>2699</v>
      </c>
      <c r="AC11" s="67">
        <v>0.47</v>
      </c>
      <c r="AD11" s="67">
        <v>0.78700000000000003</v>
      </c>
      <c r="AF11" s="69">
        <v>9</v>
      </c>
      <c r="AG11" s="67">
        <v>2679</v>
      </c>
      <c r="AH11" s="67">
        <v>0.438</v>
      </c>
      <c r="AI11" s="67">
        <v>0.71299999999999997</v>
      </c>
      <c r="AK11" s="69">
        <v>9</v>
      </c>
      <c r="AL11" s="67">
        <v>2718</v>
      </c>
      <c r="AM11" s="67">
        <v>0.44500000000000001</v>
      </c>
      <c r="AN11" s="67">
        <v>0.78</v>
      </c>
      <c r="AP11" s="69">
        <v>9</v>
      </c>
      <c r="AQ11" s="67">
        <v>2874</v>
      </c>
      <c r="AR11" s="67">
        <v>0.47</v>
      </c>
      <c r="AS11" s="67">
        <v>0.78</v>
      </c>
      <c r="AU11" s="69">
        <v>9</v>
      </c>
      <c r="AV11" s="67">
        <v>2897</v>
      </c>
      <c r="AW11" s="67">
        <v>0.44700000000000001</v>
      </c>
      <c r="AX11" s="67">
        <v>0.79</v>
      </c>
      <c r="AZ11">
        <v>9</v>
      </c>
      <c r="BA11" s="57">
        <v>2309</v>
      </c>
      <c r="BB11">
        <v>0.41499999999999998</v>
      </c>
      <c r="BC11">
        <v>0.66200000000000003</v>
      </c>
    </row>
    <row r="12" spans="2:55" ht="14.4" customHeight="1" x14ac:dyDescent="0.3">
      <c r="B12" s="69">
        <v>10</v>
      </c>
      <c r="C12" s="67">
        <v>1836</v>
      </c>
      <c r="D12" s="67">
        <v>0.40600000000000003</v>
      </c>
      <c r="E12" s="67">
        <v>0.621</v>
      </c>
      <c r="G12" s="69">
        <v>10</v>
      </c>
      <c r="H12" s="67">
        <v>1965</v>
      </c>
      <c r="I12" s="67">
        <v>0.314</v>
      </c>
      <c r="J12" s="67">
        <v>0.44400000000000001</v>
      </c>
      <c r="L12" s="69">
        <v>10</v>
      </c>
      <c r="M12" s="67">
        <v>2332</v>
      </c>
      <c r="N12" s="67">
        <v>0.373</v>
      </c>
      <c r="O12" s="67">
        <v>0.56100000000000005</v>
      </c>
      <c r="Q12" s="69">
        <v>10</v>
      </c>
      <c r="R12" s="67">
        <v>2545</v>
      </c>
      <c r="S12" s="67">
        <v>0.33300000000000002</v>
      </c>
      <c r="T12" s="67">
        <v>0.48699999999999999</v>
      </c>
      <c r="V12" s="69">
        <v>10</v>
      </c>
      <c r="W12" s="67">
        <v>3441</v>
      </c>
      <c r="X12" s="67">
        <v>0.437</v>
      </c>
      <c r="Y12" s="67">
        <v>0.69599999999999995</v>
      </c>
      <c r="AA12" s="69">
        <v>10</v>
      </c>
      <c r="AB12" s="67">
        <v>3487</v>
      </c>
      <c r="AC12" s="67">
        <v>0.442</v>
      </c>
      <c r="AD12" s="67">
        <v>0.70499999999999996</v>
      </c>
      <c r="AF12" s="69">
        <v>10</v>
      </c>
      <c r="AG12" s="67">
        <v>3104</v>
      </c>
      <c r="AH12" s="67">
        <v>0.37</v>
      </c>
      <c r="AI12" s="67">
        <v>0.55500000000000005</v>
      </c>
      <c r="AK12" s="69">
        <v>10</v>
      </c>
      <c r="AL12" s="67">
        <v>3208</v>
      </c>
      <c r="AM12" s="67">
        <v>0.38300000000000001</v>
      </c>
      <c r="AN12" s="67">
        <v>0.69299999999999995</v>
      </c>
      <c r="AP12" s="69">
        <v>10</v>
      </c>
      <c r="AQ12" s="67">
        <v>3694</v>
      </c>
      <c r="AR12" s="67">
        <v>0.441</v>
      </c>
      <c r="AS12" s="67">
        <v>0.69299999999999995</v>
      </c>
      <c r="AU12" s="69">
        <v>10</v>
      </c>
      <c r="AV12" s="67">
        <v>3756</v>
      </c>
      <c r="AW12" s="67">
        <v>0.42199999999999999</v>
      </c>
      <c r="AX12" s="67">
        <v>0.7</v>
      </c>
      <c r="AZ12">
        <v>10</v>
      </c>
      <c r="BA12" s="57">
        <v>2545</v>
      </c>
      <c r="BB12">
        <v>0.33300000000000002</v>
      </c>
      <c r="BC12">
        <v>0.48699999999999999</v>
      </c>
    </row>
    <row r="13" spans="2:55" ht="14.4" customHeight="1" x14ac:dyDescent="0.3">
      <c r="B13" s="69">
        <v>11</v>
      </c>
      <c r="C13" s="67">
        <v>1973</v>
      </c>
      <c r="D13" s="67">
        <v>0.32700000000000001</v>
      </c>
      <c r="E13" s="67">
        <v>0.47099999999999997</v>
      </c>
      <c r="G13" s="69">
        <v>11</v>
      </c>
      <c r="H13" s="67">
        <v>1994</v>
      </c>
      <c r="I13" s="67">
        <v>0.24</v>
      </c>
      <c r="J13" s="67">
        <v>0.32</v>
      </c>
      <c r="L13" s="69">
        <v>11</v>
      </c>
      <c r="M13" s="67">
        <v>2459</v>
      </c>
      <c r="N13" s="67">
        <v>0.29599999999999999</v>
      </c>
      <c r="O13" s="67">
        <v>0.41799999999999998</v>
      </c>
      <c r="Q13" s="69">
        <v>11</v>
      </c>
      <c r="R13" s="67">
        <v>2610</v>
      </c>
      <c r="S13" s="67">
        <v>0.25700000000000001</v>
      </c>
      <c r="T13" s="67">
        <v>0.35199999999999998</v>
      </c>
      <c r="V13" s="69">
        <v>11</v>
      </c>
      <c r="W13" s="67">
        <v>4120</v>
      </c>
      <c r="X13" s="67">
        <v>0.39300000000000002</v>
      </c>
      <c r="Y13" s="67">
        <v>0.58099999999999996</v>
      </c>
      <c r="AA13" s="69">
        <v>11</v>
      </c>
      <c r="AB13" s="67">
        <v>4174</v>
      </c>
      <c r="AC13" s="67">
        <v>0.39800000000000002</v>
      </c>
      <c r="AD13" s="67">
        <v>0.60099999999999998</v>
      </c>
      <c r="AF13" s="69">
        <v>11</v>
      </c>
      <c r="AG13" s="67">
        <v>3255</v>
      </c>
      <c r="AH13" s="67">
        <v>0.29199999999999998</v>
      </c>
      <c r="AI13" s="67">
        <v>0.40500000000000003</v>
      </c>
      <c r="AK13" s="69">
        <v>11</v>
      </c>
      <c r="AL13" s="67">
        <v>3402</v>
      </c>
      <c r="AM13" s="67">
        <v>0.30499999999999999</v>
      </c>
      <c r="AN13" s="67">
        <v>0.57799999999999996</v>
      </c>
      <c r="AP13" s="69">
        <v>11</v>
      </c>
      <c r="AQ13" s="67">
        <v>4348</v>
      </c>
      <c r="AR13" s="67">
        <v>0.39</v>
      </c>
      <c r="AS13" s="67">
        <v>0.57799999999999996</v>
      </c>
      <c r="AU13" s="69">
        <v>11</v>
      </c>
      <c r="AV13" s="67">
        <v>4324</v>
      </c>
      <c r="AW13" s="67">
        <v>0.36499999999999999</v>
      </c>
      <c r="AX13" s="67">
        <v>0.55000000000000004</v>
      </c>
      <c r="AZ13">
        <v>11</v>
      </c>
      <c r="BA13" s="57">
        <v>2610</v>
      </c>
      <c r="BB13">
        <v>0.25700000000000001</v>
      </c>
      <c r="BC13">
        <v>0.35199999999999998</v>
      </c>
    </row>
    <row r="14" spans="2:55" ht="14.4" customHeight="1" x14ac:dyDescent="0.3">
      <c r="B14" s="69">
        <v>12</v>
      </c>
      <c r="C14" s="67">
        <v>1992</v>
      </c>
      <c r="D14" s="67">
        <v>0.255</v>
      </c>
      <c r="E14" s="67">
        <v>0.34499999999999997</v>
      </c>
      <c r="G14" s="69">
        <v>12</v>
      </c>
      <c r="H14" s="67">
        <v>1999</v>
      </c>
      <c r="I14" s="67">
        <v>0.185</v>
      </c>
      <c r="J14" s="67">
        <v>0.24</v>
      </c>
      <c r="L14" s="69">
        <v>12</v>
      </c>
      <c r="M14" s="67">
        <v>2492</v>
      </c>
      <c r="N14" s="67">
        <v>0.23100000000000001</v>
      </c>
      <c r="O14" s="67">
        <v>0.313</v>
      </c>
      <c r="Q14" s="69">
        <v>12</v>
      </c>
      <c r="R14" s="67">
        <v>2622</v>
      </c>
      <c r="S14" s="67">
        <v>0.19900000000000001</v>
      </c>
      <c r="T14" s="67">
        <v>0.26300000000000001</v>
      </c>
      <c r="V14" s="69">
        <v>12</v>
      </c>
      <c r="W14" s="67">
        <v>4429</v>
      </c>
      <c r="X14" s="67">
        <v>0.32500000000000001</v>
      </c>
      <c r="Y14" s="67">
        <v>0.45400000000000001</v>
      </c>
      <c r="AA14" s="69">
        <v>12</v>
      </c>
      <c r="AB14" s="67">
        <v>4639</v>
      </c>
      <c r="AC14" s="67">
        <v>0.34100000000000003</v>
      </c>
      <c r="AD14" s="67">
        <v>0.48799999999999999</v>
      </c>
      <c r="AF14" s="69">
        <v>12</v>
      </c>
      <c r="AG14" s="67">
        <v>3291</v>
      </c>
      <c r="AH14" s="67">
        <v>0.22700000000000001</v>
      </c>
      <c r="AI14" s="67">
        <v>0.30099999999999999</v>
      </c>
      <c r="AK14" s="69">
        <v>12</v>
      </c>
      <c r="AL14" s="67">
        <v>3452</v>
      </c>
      <c r="AM14" s="67">
        <v>0.23799999999999999</v>
      </c>
      <c r="AN14" s="67">
        <v>0.46200000000000002</v>
      </c>
      <c r="AP14" s="69">
        <v>12</v>
      </c>
      <c r="AQ14" s="67">
        <v>4742</v>
      </c>
      <c r="AR14" s="67">
        <v>0.32700000000000001</v>
      </c>
      <c r="AS14" s="67">
        <v>0.46200000000000002</v>
      </c>
      <c r="AU14" s="69">
        <v>12</v>
      </c>
      <c r="AV14" s="67">
        <v>4489</v>
      </c>
      <c r="AW14" s="67">
        <v>0.29199999999999998</v>
      </c>
      <c r="AX14" s="67">
        <v>0.4</v>
      </c>
      <c r="AZ14">
        <v>12</v>
      </c>
      <c r="BA14" s="57">
        <v>2622</v>
      </c>
      <c r="BB14">
        <v>0.19900000000000001</v>
      </c>
      <c r="BC14">
        <v>0.26300000000000001</v>
      </c>
    </row>
    <row r="15" spans="2:55" ht="14.4" customHeight="1" x14ac:dyDescent="0.3">
      <c r="B15" s="69">
        <v>13</v>
      </c>
      <c r="C15" s="67">
        <v>1998</v>
      </c>
      <c r="D15" s="67">
        <v>0.20100000000000001</v>
      </c>
      <c r="E15" s="67">
        <v>0.26500000000000001</v>
      </c>
      <c r="G15" s="69">
        <v>13</v>
      </c>
      <c r="H15" s="67">
        <v>2000</v>
      </c>
      <c r="I15" s="67">
        <v>0.14599999999999999</v>
      </c>
      <c r="J15" s="67">
        <v>0.187</v>
      </c>
      <c r="L15" s="69">
        <v>13</v>
      </c>
      <c r="M15" s="67">
        <v>2498</v>
      </c>
      <c r="N15" s="67">
        <v>0.182</v>
      </c>
      <c r="O15" s="67">
        <v>0.24199999999999999</v>
      </c>
      <c r="Q15" s="69">
        <v>13</v>
      </c>
      <c r="R15" s="67">
        <v>2625</v>
      </c>
      <c r="S15" s="67">
        <v>0.156</v>
      </c>
      <c r="T15" s="67">
        <v>0.20300000000000001</v>
      </c>
      <c r="V15" s="69">
        <v>13</v>
      </c>
      <c r="W15" s="67">
        <v>4495</v>
      </c>
      <c r="X15" s="67">
        <v>0.26</v>
      </c>
      <c r="Y15" s="67">
        <v>0.34699999999999998</v>
      </c>
      <c r="AA15" s="69">
        <v>13</v>
      </c>
      <c r="AB15" s="67">
        <v>4875</v>
      </c>
      <c r="AC15" s="67">
        <v>0.28199999999999997</v>
      </c>
      <c r="AD15" s="67">
        <v>0.38400000000000001</v>
      </c>
      <c r="AF15" s="69">
        <v>13</v>
      </c>
      <c r="AG15" s="67">
        <v>3299</v>
      </c>
      <c r="AH15" s="67">
        <v>0.17899999999999999</v>
      </c>
      <c r="AI15" s="67">
        <v>0.23100000000000001</v>
      </c>
      <c r="AK15" s="69">
        <v>13</v>
      </c>
      <c r="AL15" s="67">
        <v>3463</v>
      </c>
      <c r="AM15" s="67">
        <v>0.188</v>
      </c>
      <c r="AN15" s="67">
        <v>0.36199999999999999</v>
      </c>
      <c r="AP15" s="69">
        <v>13</v>
      </c>
      <c r="AQ15" s="67">
        <v>4918</v>
      </c>
      <c r="AR15" s="67">
        <v>0.26700000000000002</v>
      </c>
      <c r="AS15" s="67">
        <v>0.36199999999999999</v>
      </c>
      <c r="AU15" s="69">
        <v>13</v>
      </c>
      <c r="AV15" s="67">
        <v>4501</v>
      </c>
      <c r="AW15" s="67">
        <v>0.23</v>
      </c>
      <c r="AX15" s="67">
        <v>0.3</v>
      </c>
      <c r="AZ15">
        <v>13</v>
      </c>
      <c r="BA15" s="57">
        <v>2625</v>
      </c>
      <c r="BB15">
        <v>0.156</v>
      </c>
      <c r="BC15">
        <v>0.20300000000000001</v>
      </c>
    </row>
    <row r="16" spans="2:55" ht="14.4" customHeight="1" x14ac:dyDescent="0.3">
      <c r="B16" s="69">
        <v>14</v>
      </c>
      <c r="C16" s="67">
        <v>2000</v>
      </c>
      <c r="D16" s="67">
        <v>0.161</v>
      </c>
      <c r="E16" s="67">
        <v>0.20899999999999999</v>
      </c>
      <c r="G16" s="69">
        <v>14</v>
      </c>
      <c r="H16" s="67">
        <v>2000</v>
      </c>
      <c r="I16" s="67">
        <v>0.11700000000000001</v>
      </c>
      <c r="J16" s="67">
        <v>0.14899999999999999</v>
      </c>
      <c r="L16" s="69">
        <v>14</v>
      </c>
      <c r="M16" s="67">
        <v>2500</v>
      </c>
      <c r="N16" s="67">
        <v>0.14599999999999999</v>
      </c>
      <c r="O16" s="67">
        <v>0.192</v>
      </c>
      <c r="Q16" s="69">
        <v>14</v>
      </c>
      <c r="R16" s="67">
        <v>2625</v>
      </c>
      <c r="S16" s="67">
        <v>0.125</v>
      </c>
      <c r="T16" s="67">
        <v>0.16200000000000001</v>
      </c>
      <c r="V16" s="69">
        <v>14</v>
      </c>
      <c r="W16" s="67">
        <v>4500</v>
      </c>
      <c r="X16" s="67">
        <v>0.20799999999999999</v>
      </c>
      <c r="Y16" s="67">
        <v>0.27100000000000002</v>
      </c>
      <c r="AA16" s="69">
        <v>14</v>
      </c>
      <c r="AB16" s="67">
        <v>4965</v>
      </c>
      <c r="AC16" s="67">
        <v>0.23</v>
      </c>
      <c r="AD16" s="67">
        <v>0.30199999999999999</v>
      </c>
      <c r="AF16" s="69">
        <v>14</v>
      </c>
      <c r="AG16" s="67">
        <v>3300</v>
      </c>
      <c r="AH16" s="67">
        <v>0.14299999999999999</v>
      </c>
      <c r="AI16" s="67">
        <v>0.183</v>
      </c>
      <c r="AK16" s="69">
        <v>14</v>
      </c>
      <c r="AL16" s="67">
        <v>3465</v>
      </c>
      <c r="AM16" s="67">
        <v>0.151</v>
      </c>
      <c r="AN16" s="67">
        <v>0.28499999999999998</v>
      </c>
      <c r="AP16" s="69">
        <v>14</v>
      </c>
      <c r="AQ16" s="67">
        <v>4979</v>
      </c>
      <c r="AR16" s="67">
        <v>0.216</v>
      </c>
      <c r="AS16" s="67">
        <v>0.28499999999999998</v>
      </c>
      <c r="AU16" s="69">
        <v>14</v>
      </c>
      <c r="AV16" s="67">
        <v>4500</v>
      </c>
      <c r="AW16" s="67">
        <v>0.184</v>
      </c>
      <c r="AX16" s="67">
        <v>0.24</v>
      </c>
      <c r="AZ16">
        <v>14</v>
      </c>
      <c r="BA16" s="57">
        <v>2625</v>
      </c>
      <c r="BB16">
        <v>0.125</v>
      </c>
      <c r="BC16">
        <v>0.16200000000000001</v>
      </c>
    </row>
    <row r="17" spans="2:55" ht="14.4" customHeight="1" x14ac:dyDescent="0.3">
      <c r="B17" s="69">
        <v>15</v>
      </c>
      <c r="C17" s="67">
        <v>2000</v>
      </c>
      <c r="D17" s="67">
        <v>0.13100000000000001</v>
      </c>
      <c r="E17" s="67">
        <v>0.16900000000000001</v>
      </c>
      <c r="G17" s="69">
        <v>15</v>
      </c>
      <c r="H17" s="67">
        <v>2000</v>
      </c>
      <c r="I17" s="67">
        <v>9.5000000000000001E-2</v>
      </c>
      <c r="J17" s="67">
        <v>0.122</v>
      </c>
      <c r="L17" s="69">
        <v>15</v>
      </c>
      <c r="M17" s="67">
        <v>2500</v>
      </c>
      <c r="N17" s="67">
        <v>0.11799999999999999</v>
      </c>
      <c r="O17" s="67">
        <v>0.156</v>
      </c>
      <c r="Q17" s="69">
        <v>15</v>
      </c>
      <c r="R17" s="67">
        <v>2625</v>
      </c>
      <c r="S17" s="67">
        <v>0.10199999999999999</v>
      </c>
      <c r="T17" s="67">
        <v>0.13200000000000001</v>
      </c>
      <c r="V17" s="69">
        <v>15</v>
      </c>
      <c r="W17" s="67">
        <v>4500</v>
      </c>
      <c r="X17" s="67">
        <v>0.16900000000000001</v>
      </c>
      <c r="Y17" s="67">
        <v>0.218</v>
      </c>
      <c r="AA17" s="69">
        <v>15</v>
      </c>
      <c r="AB17" s="67">
        <v>5000</v>
      </c>
      <c r="AC17" s="67">
        <v>0.188</v>
      </c>
      <c r="AD17" s="67">
        <v>0.24099999999999999</v>
      </c>
      <c r="AF17" s="69">
        <v>15</v>
      </c>
      <c r="AG17" s="67">
        <v>3300</v>
      </c>
      <c r="AH17" s="67">
        <v>0.11700000000000001</v>
      </c>
      <c r="AI17" s="67">
        <v>0.14799999999999999</v>
      </c>
      <c r="AK17" s="69">
        <v>15</v>
      </c>
      <c r="AL17" s="67">
        <v>3465</v>
      </c>
      <c r="AM17" s="67">
        <v>0.122</v>
      </c>
      <c r="AN17" s="67">
        <v>0.22800000000000001</v>
      </c>
      <c r="AP17" s="69">
        <v>15</v>
      </c>
      <c r="AQ17" s="67">
        <v>4995</v>
      </c>
      <c r="AR17" s="67">
        <v>0.17699999999999999</v>
      </c>
      <c r="AS17" s="67">
        <v>0.22800000000000001</v>
      </c>
      <c r="AU17" s="69">
        <v>15</v>
      </c>
      <c r="AV17" s="67">
        <v>4500</v>
      </c>
      <c r="AW17" s="67">
        <v>0.15</v>
      </c>
      <c r="AX17" s="67">
        <v>0.19</v>
      </c>
      <c r="AZ17">
        <v>15</v>
      </c>
      <c r="BA17" s="57">
        <v>2625</v>
      </c>
      <c r="BB17">
        <v>0.10199999999999999</v>
      </c>
      <c r="BC17">
        <v>0.13200000000000001</v>
      </c>
    </row>
    <row r="18" spans="2:55" ht="14.4" customHeight="1" x14ac:dyDescent="0.3">
      <c r="B18" s="69">
        <v>16</v>
      </c>
      <c r="C18" s="67">
        <v>2000</v>
      </c>
      <c r="D18" s="67">
        <v>0.108</v>
      </c>
      <c r="E18" s="67">
        <v>0.14000000000000001</v>
      </c>
      <c r="G18" s="69">
        <v>16</v>
      </c>
      <c r="H18" s="67">
        <v>2000</v>
      </c>
      <c r="I18" s="67">
        <v>7.8E-2</v>
      </c>
      <c r="J18" s="67">
        <v>0.10100000000000001</v>
      </c>
      <c r="L18" s="69">
        <v>16</v>
      </c>
      <c r="M18" s="67">
        <v>2500</v>
      </c>
      <c r="N18" s="67">
        <v>9.8000000000000004E-2</v>
      </c>
      <c r="O18" s="67">
        <v>0.129</v>
      </c>
      <c r="Q18" s="69">
        <v>16</v>
      </c>
      <c r="R18" s="67">
        <v>2625</v>
      </c>
      <c r="S18" s="67">
        <v>8.4000000000000005E-2</v>
      </c>
      <c r="T18" s="67">
        <v>0.109</v>
      </c>
      <c r="V18" s="69">
        <v>16</v>
      </c>
      <c r="W18" s="67">
        <v>4500</v>
      </c>
      <c r="X18" s="67">
        <v>0.13900000000000001</v>
      </c>
      <c r="Y18" s="67">
        <v>0.17799999999999999</v>
      </c>
      <c r="AA18" s="69">
        <v>16</v>
      </c>
      <c r="AB18" s="67">
        <v>5000</v>
      </c>
      <c r="AC18" s="67">
        <v>0.155</v>
      </c>
      <c r="AD18" s="67">
        <v>0.19700000000000001</v>
      </c>
      <c r="AF18" s="69">
        <v>16</v>
      </c>
      <c r="AG18" s="67">
        <v>3300</v>
      </c>
      <c r="AH18" s="67">
        <v>9.6000000000000002E-2</v>
      </c>
      <c r="AI18" s="67">
        <v>0.122</v>
      </c>
      <c r="AK18" s="69">
        <v>16</v>
      </c>
      <c r="AL18" s="67">
        <v>3465</v>
      </c>
      <c r="AM18" s="67">
        <v>0.10100000000000001</v>
      </c>
      <c r="AN18" s="67">
        <v>0.187</v>
      </c>
      <c r="AP18" s="69">
        <v>16</v>
      </c>
      <c r="AQ18" s="67">
        <v>4999</v>
      </c>
      <c r="AR18" s="67">
        <v>0.14599999999999999</v>
      </c>
      <c r="AS18" s="67">
        <v>0.187</v>
      </c>
      <c r="AU18" s="69">
        <v>16</v>
      </c>
      <c r="AV18" s="67">
        <v>4500</v>
      </c>
      <c r="AW18" s="67">
        <v>0.123</v>
      </c>
      <c r="AX18" s="67">
        <v>0.16</v>
      </c>
      <c r="AZ18">
        <v>16</v>
      </c>
      <c r="BA18" s="57">
        <v>2625</v>
      </c>
      <c r="BB18">
        <v>8.4000000000000005E-2</v>
      </c>
      <c r="BC18">
        <v>0.109</v>
      </c>
    </row>
    <row r="19" spans="2:55" ht="14.4" customHeight="1" x14ac:dyDescent="0.3">
      <c r="B19" s="69">
        <v>17</v>
      </c>
      <c r="C19" s="67">
        <v>2000</v>
      </c>
      <c r="D19" s="67">
        <v>0.09</v>
      </c>
      <c r="E19" s="67">
        <v>0.11700000000000001</v>
      </c>
      <c r="G19" s="69">
        <v>17</v>
      </c>
      <c r="H19" s="67">
        <v>2000</v>
      </c>
      <c r="I19" s="67">
        <v>6.5000000000000002E-2</v>
      </c>
      <c r="J19" s="67">
        <v>8.5999999999999993E-2</v>
      </c>
      <c r="L19" s="69">
        <v>17</v>
      </c>
      <c r="M19" s="67">
        <v>2500</v>
      </c>
      <c r="N19" s="67">
        <v>8.1000000000000003E-2</v>
      </c>
      <c r="O19" s="67">
        <v>0.109</v>
      </c>
      <c r="Q19" s="69">
        <v>17</v>
      </c>
      <c r="R19" s="67">
        <v>2625</v>
      </c>
      <c r="S19" s="67">
        <v>7.0000000000000007E-2</v>
      </c>
      <c r="T19" s="67">
        <v>9.1999999999999998E-2</v>
      </c>
      <c r="V19" s="69">
        <v>17</v>
      </c>
      <c r="W19" s="67">
        <v>4500</v>
      </c>
      <c r="X19" s="67">
        <v>0.11600000000000001</v>
      </c>
      <c r="Y19" s="67">
        <v>0.14799999999999999</v>
      </c>
      <c r="AA19" s="69">
        <v>17</v>
      </c>
      <c r="AB19" s="67">
        <v>4984</v>
      </c>
      <c r="AC19" s="67">
        <v>0.129</v>
      </c>
      <c r="AD19" s="67">
        <v>0.16300000000000001</v>
      </c>
      <c r="AF19" s="69">
        <v>17</v>
      </c>
      <c r="AG19" s="67">
        <v>3298</v>
      </c>
      <c r="AH19" s="67">
        <v>0.08</v>
      </c>
      <c r="AI19" s="67">
        <v>0.10199999999999999</v>
      </c>
      <c r="AK19" s="69">
        <v>17</v>
      </c>
      <c r="AL19" s="67">
        <v>3463</v>
      </c>
      <c r="AM19" s="67">
        <v>8.4000000000000005E-2</v>
      </c>
      <c r="AN19" s="67">
        <v>0.155</v>
      </c>
      <c r="AP19" s="69">
        <v>17</v>
      </c>
      <c r="AQ19" s="67">
        <v>4996</v>
      </c>
      <c r="AR19" s="67">
        <v>0.121</v>
      </c>
      <c r="AS19" s="67">
        <v>0.155</v>
      </c>
      <c r="AU19" s="69">
        <v>17</v>
      </c>
      <c r="AV19" s="67">
        <v>4499</v>
      </c>
      <c r="AW19" s="67">
        <v>0.10299999999999999</v>
      </c>
      <c r="AX19" s="67">
        <v>0.13</v>
      </c>
      <c r="AZ19">
        <v>17</v>
      </c>
      <c r="BA19" s="57">
        <v>2625</v>
      </c>
      <c r="BB19">
        <v>7.0000000000000007E-2</v>
      </c>
      <c r="BC19">
        <v>9.1999999999999998E-2</v>
      </c>
    </row>
    <row r="20" spans="2:55" ht="14.4" customHeight="1" x14ac:dyDescent="0.3">
      <c r="B20" s="69">
        <v>18</v>
      </c>
      <c r="C20" s="67">
        <v>2000</v>
      </c>
      <c r="D20" s="67">
        <v>7.5999999999999998E-2</v>
      </c>
      <c r="E20" s="67">
        <v>9.9000000000000005E-2</v>
      </c>
      <c r="G20" s="69">
        <v>18</v>
      </c>
      <c r="H20" s="67">
        <v>2000</v>
      </c>
      <c r="I20" s="67">
        <v>5.5E-2</v>
      </c>
      <c r="J20" s="67">
        <v>7.2999999999999995E-2</v>
      </c>
      <c r="L20" s="69">
        <v>18</v>
      </c>
      <c r="M20" s="67">
        <v>2500</v>
      </c>
      <c r="N20" s="67">
        <v>6.9000000000000006E-2</v>
      </c>
      <c r="O20" s="67">
        <v>9.2999999999999999E-2</v>
      </c>
      <c r="Q20" s="69">
        <v>18</v>
      </c>
      <c r="R20" s="67">
        <v>2625</v>
      </c>
      <c r="S20" s="67">
        <v>5.8999999999999997E-2</v>
      </c>
      <c r="T20" s="67">
        <v>7.8E-2</v>
      </c>
      <c r="V20" s="69">
        <v>18</v>
      </c>
      <c r="W20" s="67">
        <v>4482</v>
      </c>
      <c r="X20" s="67">
        <v>9.8000000000000004E-2</v>
      </c>
      <c r="Y20" s="67">
        <v>0.125</v>
      </c>
      <c r="AA20" s="69">
        <v>18</v>
      </c>
      <c r="AB20" s="67">
        <v>4944</v>
      </c>
      <c r="AC20" s="67">
        <v>0.108</v>
      </c>
      <c r="AD20" s="67">
        <v>0.13600000000000001</v>
      </c>
      <c r="AF20" s="69">
        <v>18</v>
      </c>
      <c r="AG20" s="67">
        <v>3289</v>
      </c>
      <c r="AH20" s="67">
        <v>6.7000000000000004E-2</v>
      </c>
      <c r="AI20" s="67">
        <v>8.5999999999999993E-2</v>
      </c>
      <c r="AK20" s="69">
        <v>18</v>
      </c>
      <c r="AL20" s="67">
        <v>3452</v>
      </c>
      <c r="AM20" s="67">
        <v>7.0999999999999994E-2</v>
      </c>
      <c r="AN20" s="67">
        <v>0.13</v>
      </c>
      <c r="AP20" s="69">
        <v>18</v>
      </c>
      <c r="AQ20" s="67">
        <v>4979</v>
      </c>
      <c r="AR20" s="67">
        <v>0.10199999999999999</v>
      </c>
      <c r="AS20" s="67">
        <v>0.13</v>
      </c>
      <c r="AU20" s="69">
        <v>18</v>
      </c>
      <c r="AV20" s="67">
        <v>4483</v>
      </c>
      <c r="AW20" s="67">
        <v>8.5999999999999993E-2</v>
      </c>
      <c r="AX20" s="67">
        <v>0.11</v>
      </c>
      <c r="AZ20">
        <v>18</v>
      </c>
      <c r="BA20" s="57">
        <v>2625</v>
      </c>
      <c r="BB20">
        <v>5.8999999999999997E-2</v>
      </c>
      <c r="BC20">
        <v>7.8E-2</v>
      </c>
    </row>
    <row r="21" spans="2:55" ht="14.4" customHeight="1" x14ac:dyDescent="0.3">
      <c r="B21" s="69">
        <v>19</v>
      </c>
      <c r="C21" s="67">
        <v>2000</v>
      </c>
      <c r="D21" s="67">
        <v>6.4000000000000001E-2</v>
      </c>
      <c r="E21" s="67">
        <v>8.5000000000000006E-2</v>
      </c>
      <c r="G21" s="69">
        <v>19</v>
      </c>
      <c r="H21" s="67">
        <v>2000</v>
      </c>
      <c r="I21" s="67">
        <v>4.7E-2</v>
      </c>
      <c r="J21" s="67">
        <v>6.4000000000000001E-2</v>
      </c>
      <c r="L21" s="69">
        <v>19</v>
      </c>
      <c r="M21" s="67">
        <v>2500</v>
      </c>
      <c r="N21" s="67">
        <v>5.8000000000000003E-2</v>
      </c>
      <c r="O21" s="67">
        <v>8.1000000000000003E-2</v>
      </c>
      <c r="Q21" s="69">
        <v>19</v>
      </c>
      <c r="R21" s="67">
        <v>2625</v>
      </c>
      <c r="S21" s="67">
        <v>0.05</v>
      </c>
      <c r="T21" s="67">
        <v>6.8000000000000005E-2</v>
      </c>
      <c r="V21" s="69">
        <v>19</v>
      </c>
      <c r="W21" s="67">
        <v>4408</v>
      </c>
      <c r="X21" s="67">
        <v>8.2000000000000003E-2</v>
      </c>
      <c r="Y21" s="67">
        <v>0.105</v>
      </c>
      <c r="AA21" s="69">
        <v>19</v>
      </c>
      <c r="AB21" s="67">
        <v>4859</v>
      </c>
      <c r="AC21" s="67">
        <v>0.09</v>
      </c>
      <c r="AD21" s="67">
        <v>0.114</v>
      </c>
      <c r="AF21" s="69">
        <v>19</v>
      </c>
      <c r="AG21" s="67">
        <v>3255</v>
      </c>
      <c r="AH21" s="67">
        <v>5.7000000000000002E-2</v>
      </c>
      <c r="AI21" s="67">
        <v>7.2999999999999995E-2</v>
      </c>
      <c r="AK21" s="69">
        <v>19</v>
      </c>
      <c r="AL21" s="67">
        <v>3413</v>
      </c>
      <c r="AM21" s="67">
        <v>5.8999999999999997E-2</v>
      </c>
      <c r="AN21" s="67">
        <v>0.1</v>
      </c>
      <c r="AP21" s="69">
        <v>19</v>
      </c>
      <c r="AQ21" s="67">
        <v>4930</v>
      </c>
      <c r="AR21" s="67">
        <v>8.5999999999999993E-2</v>
      </c>
      <c r="AS21" s="67">
        <v>0.1</v>
      </c>
      <c r="AU21" s="69">
        <v>19</v>
      </c>
      <c r="AV21" s="67">
        <v>4409</v>
      </c>
      <c r="AW21" s="67">
        <v>7.1999999999999995E-2</v>
      </c>
      <c r="AX21" s="67">
        <v>0.09</v>
      </c>
      <c r="AZ21">
        <v>19</v>
      </c>
      <c r="BA21" s="57">
        <v>2625</v>
      </c>
      <c r="BB21">
        <v>0.05</v>
      </c>
      <c r="BC21">
        <v>6.8000000000000005E-2</v>
      </c>
    </row>
    <row r="22" spans="2:55" ht="14.4" customHeight="1" x14ac:dyDescent="0.3">
      <c r="B22" s="69">
        <v>20</v>
      </c>
      <c r="C22" s="67">
        <v>2000</v>
      </c>
      <c r="D22" s="67">
        <v>5.5E-2</v>
      </c>
      <c r="E22" s="67">
        <v>7.2999999999999995E-2</v>
      </c>
      <c r="G22" s="69">
        <v>20</v>
      </c>
      <c r="H22" s="67">
        <v>2000</v>
      </c>
      <c r="I22" s="67">
        <v>0.04</v>
      </c>
      <c r="J22" s="67">
        <v>5.7000000000000002E-2</v>
      </c>
      <c r="L22" s="69">
        <v>20</v>
      </c>
      <c r="M22" s="67">
        <v>2500</v>
      </c>
      <c r="N22" s="67">
        <v>0.05</v>
      </c>
      <c r="O22" s="67">
        <v>7.1999999999999995E-2</v>
      </c>
      <c r="Q22" s="69">
        <v>20</v>
      </c>
      <c r="R22" s="67">
        <v>2625</v>
      </c>
      <c r="S22" s="67">
        <v>4.2999999999999997E-2</v>
      </c>
      <c r="T22" s="67">
        <v>0.06</v>
      </c>
      <c r="V22" s="69">
        <v>20</v>
      </c>
      <c r="W22" s="67">
        <v>4257</v>
      </c>
      <c r="X22" s="67">
        <v>6.8000000000000005E-2</v>
      </c>
      <c r="Y22" s="67">
        <v>8.7999999999999995E-2</v>
      </c>
      <c r="AA22" s="69">
        <v>20</v>
      </c>
      <c r="AB22" s="67">
        <v>4722</v>
      </c>
      <c r="AC22" s="67">
        <v>7.4999999999999997E-2</v>
      </c>
      <c r="AD22" s="67">
        <v>9.6000000000000002E-2</v>
      </c>
      <c r="AF22" s="69">
        <v>20</v>
      </c>
      <c r="AG22" s="67">
        <v>3178</v>
      </c>
      <c r="AH22" s="67">
        <v>4.7E-2</v>
      </c>
      <c r="AI22" s="67">
        <v>6.2E-2</v>
      </c>
      <c r="AK22" s="69">
        <v>20</v>
      </c>
      <c r="AL22" s="67">
        <v>3325</v>
      </c>
      <c r="AM22" s="67">
        <v>0.05</v>
      </c>
      <c r="AN22" s="67">
        <v>9.2999999999999999E-2</v>
      </c>
      <c r="AP22" s="69">
        <v>20</v>
      </c>
      <c r="AQ22" s="67">
        <v>4832</v>
      </c>
      <c r="AR22" s="67">
        <v>7.1999999999999995E-2</v>
      </c>
      <c r="AS22" s="67">
        <v>9.2999999999999999E-2</v>
      </c>
      <c r="AU22" s="69">
        <v>20</v>
      </c>
      <c r="AV22" s="67">
        <v>4258</v>
      </c>
      <c r="AW22" s="67">
        <v>0.06</v>
      </c>
      <c r="AX22" s="67">
        <v>0.08</v>
      </c>
      <c r="AZ22">
        <v>20</v>
      </c>
      <c r="BA22" s="57">
        <v>2625</v>
      </c>
      <c r="BB22">
        <v>4.2999999999999997E-2</v>
      </c>
      <c r="BC22">
        <v>0.06</v>
      </c>
    </row>
    <row r="23" spans="2:55" ht="14.4" customHeight="1" x14ac:dyDescent="0.3">
      <c r="B23" s="69">
        <v>21</v>
      </c>
      <c r="C23" s="67">
        <v>2000</v>
      </c>
      <c r="D23" s="67">
        <v>4.8000000000000001E-2</v>
      </c>
      <c r="E23" s="67">
        <v>6.4000000000000001E-2</v>
      </c>
      <c r="G23" s="69">
        <v>21</v>
      </c>
      <c r="H23" s="67">
        <v>2000</v>
      </c>
      <c r="I23" s="67">
        <v>3.5000000000000003E-2</v>
      </c>
      <c r="J23" s="67">
        <v>4.8000000000000001E-2</v>
      </c>
      <c r="L23" s="69">
        <v>21</v>
      </c>
      <c r="M23" s="67">
        <v>2500</v>
      </c>
      <c r="N23" s="67">
        <v>4.2999999999999997E-2</v>
      </c>
      <c r="O23" s="67">
        <v>6.0999999999999999E-2</v>
      </c>
      <c r="Q23" s="69">
        <v>21</v>
      </c>
      <c r="R23" s="67">
        <v>2625</v>
      </c>
      <c r="S23" s="67">
        <v>3.6999999999999998E-2</v>
      </c>
      <c r="T23" s="67">
        <v>0.05</v>
      </c>
      <c r="V23" s="69">
        <v>21</v>
      </c>
      <c r="W23" s="67">
        <v>4060</v>
      </c>
      <c r="X23" s="67">
        <v>5.6000000000000001E-2</v>
      </c>
      <c r="Y23" s="67">
        <v>7.2999999999999995E-2</v>
      </c>
      <c r="AA23" s="69">
        <v>21</v>
      </c>
      <c r="AB23" s="67">
        <v>4541</v>
      </c>
      <c r="AC23" s="67">
        <v>6.2E-2</v>
      </c>
      <c r="AD23" s="67">
        <v>0.08</v>
      </c>
      <c r="AF23" s="69">
        <v>21</v>
      </c>
      <c r="AG23" s="67">
        <v>3048</v>
      </c>
      <c r="AH23" s="67">
        <v>3.9E-2</v>
      </c>
      <c r="AI23" s="67">
        <v>5.1999999999999998E-2</v>
      </c>
      <c r="AK23" s="69">
        <v>21</v>
      </c>
      <c r="AL23" s="67">
        <v>3176</v>
      </c>
      <c r="AM23" s="67">
        <v>4.1000000000000002E-2</v>
      </c>
      <c r="AN23" s="67">
        <v>7.9000000000000001E-2</v>
      </c>
      <c r="AP23" s="69">
        <v>21</v>
      </c>
      <c r="AQ23" s="67">
        <v>4677</v>
      </c>
      <c r="AR23" s="67">
        <v>0.06</v>
      </c>
      <c r="AS23" s="67">
        <v>7.9000000000000001E-2</v>
      </c>
      <c r="AU23" s="69">
        <v>21</v>
      </c>
      <c r="AV23" s="67">
        <v>4060</v>
      </c>
      <c r="AW23" s="67">
        <v>4.9000000000000002E-2</v>
      </c>
      <c r="AX23" s="67">
        <v>0.06</v>
      </c>
      <c r="AZ23">
        <v>21</v>
      </c>
      <c r="BA23" s="57">
        <v>2625</v>
      </c>
      <c r="BB23">
        <v>3.6999999999999998E-2</v>
      </c>
      <c r="BC23">
        <v>0.05</v>
      </c>
    </row>
    <row r="24" spans="2:55" ht="14.4" customHeight="1" x14ac:dyDescent="0.3">
      <c r="B24" s="69">
        <v>22</v>
      </c>
      <c r="C24" s="67">
        <v>2000</v>
      </c>
      <c r="D24" s="67">
        <v>4.1000000000000002E-2</v>
      </c>
      <c r="E24" s="67">
        <v>5.7000000000000002E-2</v>
      </c>
      <c r="G24" s="69">
        <v>22</v>
      </c>
      <c r="H24" s="67">
        <v>1906</v>
      </c>
      <c r="I24" s="67">
        <v>2.9000000000000001E-2</v>
      </c>
      <c r="J24" s="67">
        <v>4.1000000000000002E-2</v>
      </c>
      <c r="L24" s="69">
        <v>22</v>
      </c>
      <c r="M24" s="67">
        <v>2300</v>
      </c>
      <c r="N24" s="67">
        <v>3.5000000000000003E-2</v>
      </c>
      <c r="O24" s="67">
        <v>0.05</v>
      </c>
      <c r="Q24" s="69">
        <v>22</v>
      </c>
      <c r="R24" s="67">
        <v>2394</v>
      </c>
      <c r="S24" s="67">
        <v>2.9000000000000001E-2</v>
      </c>
      <c r="T24" s="67">
        <v>4.1000000000000002E-2</v>
      </c>
      <c r="V24" s="69">
        <v>22</v>
      </c>
      <c r="W24" s="67">
        <v>3851</v>
      </c>
      <c r="X24" s="67">
        <v>4.5999999999999999E-2</v>
      </c>
      <c r="Y24" s="67">
        <v>6.0999999999999999E-2</v>
      </c>
      <c r="AA24" s="69">
        <v>22</v>
      </c>
      <c r="AB24" s="67">
        <v>4331</v>
      </c>
      <c r="AC24" s="67">
        <v>5.1999999999999998E-2</v>
      </c>
      <c r="AD24" s="67">
        <v>6.7000000000000004E-2</v>
      </c>
      <c r="AF24" s="69">
        <v>22</v>
      </c>
      <c r="AG24" s="67">
        <v>2877</v>
      </c>
      <c r="AH24" s="67">
        <v>3.2000000000000001E-2</v>
      </c>
      <c r="AI24" s="67">
        <v>4.3999999999999997E-2</v>
      </c>
      <c r="AK24" s="69">
        <v>22</v>
      </c>
      <c r="AL24" s="67">
        <v>2982</v>
      </c>
      <c r="AM24" s="67">
        <v>3.3000000000000002E-2</v>
      </c>
      <c r="AN24" s="67">
        <v>6.6000000000000003E-2</v>
      </c>
      <c r="AP24" s="69">
        <v>22</v>
      </c>
      <c r="AQ24" s="67">
        <v>4476</v>
      </c>
      <c r="AR24" s="67">
        <v>0.05</v>
      </c>
      <c r="AS24" s="67">
        <v>6.6000000000000003E-2</v>
      </c>
      <c r="AU24" s="69">
        <v>22</v>
      </c>
      <c r="AV24" s="67">
        <v>3851</v>
      </c>
      <c r="AW24" s="67">
        <v>4.1000000000000002E-2</v>
      </c>
      <c r="AX24" s="67">
        <v>0.05</v>
      </c>
      <c r="AZ24">
        <v>22</v>
      </c>
      <c r="BA24" s="57">
        <v>2394</v>
      </c>
      <c r="BB24">
        <v>2.9000000000000001E-2</v>
      </c>
      <c r="BC24">
        <v>4.1000000000000002E-2</v>
      </c>
    </row>
    <row r="25" spans="2:55" ht="14.4" customHeight="1" x14ac:dyDescent="0.3">
      <c r="B25" s="69">
        <v>23</v>
      </c>
      <c r="C25" s="67">
        <v>2000</v>
      </c>
      <c r="D25" s="67">
        <v>3.5999999999999997E-2</v>
      </c>
      <c r="E25" s="67">
        <v>0.05</v>
      </c>
      <c r="G25" s="69">
        <v>23</v>
      </c>
      <c r="H25" s="67">
        <v>1681</v>
      </c>
      <c r="I25" s="67">
        <v>2.1999999999999999E-2</v>
      </c>
      <c r="J25" s="67">
        <v>3.3000000000000002E-2</v>
      </c>
      <c r="L25" s="69">
        <v>23</v>
      </c>
      <c r="M25" s="67">
        <v>2100</v>
      </c>
      <c r="N25" s="67">
        <v>2.8000000000000001E-2</v>
      </c>
      <c r="O25" s="67">
        <v>4.2000000000000003E-2</v>
      </c>
      <c r="Q25" s="69">
        <v>23</v>
      </c>
      <c r="R25" s="67">
        <v>2163</v>
      </c>
      <c r="S25" s="67">
        <v>2.3E-2</v>
      </c>
      <c r="T25" s="67">
        <v>3.3000000000000002E-2</v>
      </c>
      <c r="V25" s="69">
        <v>23</v>
      </c>
      <c r="W25" s="67">
        <v>3644</v>
      </c>
      <c r="X25" s="67">
        <v>3.7999999999999999E-2</v>
      </c>
      <c r="Y25" s="67">
        <v>5.0999999999999997E-2</v>
      </c>
      <c r="AA25" s="69">
        <v>23</v>
      </c>
      <c r="AB25" s="67">
        <v>4108</v>
      </c>
      <c r="AC25" s="67">
        <v>4.2999999999999997E-2</v>
      </c>
      <c r="AD25" s="67">
        <v>5.6000000000000001E-2</v>
      </c>
      <c r="AF25" s="69">
        <v>23</v>
      </c>
      <c r="AG25" s="67">
        <v>2692</v>
      </c>
      <c r="AH25" s="67">
        <v>2.5999999999999999E-2</v>
      </c>
      <c r="AI25" s="67">
        <v>3.6999999999999998E-2</v>
      </c>
      <c r="AK25" s="69">
        <v>23</v>
      </c>
      <c r="AL25" s="67">
        <v>2771</v>
      </c>
      <c r="AM25" s="67">
        <v>2.7E-2</v>
      </c>
      <c r="AN25" s="67">
        <v>5.6000000000000001E-2</v>
      </c>
      <c r="AP25" s="69">
        <v>23</v>
      </c>
      <c r="AQ25" s="67">
        <v>4247</v>
      </c>
      <c r="AR25" s="67">
        <v>4.2000000000000003E-2</v>
      </c>
      <c r="AS25" s="67">
        <v>5.6000000000000001E-2</v>
      </c>
      <c r="AU25" s="69">
        <v>23</v>
      </c>
      <c r="AV25" s="67">
        <v>3644</v>
      </c>
      <c r="AW25" s="67">
        <v>3.4000000000000002E-2</v>
      </c>
      <c r="AX25" s="67">
        <v>0.05</v>
      </c>
      <c r="AZ25">
        <v>23</v>
      </c>
      <c r="BA25" s="57">
        <v>2163</v>
      </c>
      <c r="BB25">
        <v>2.3E-2</v>
      </c>
      <c r="BC25">
        <v>3.3000000000000002E-2</v>
      </c>
    </row>
    <row r="26" spans="2:55" ht="14.4" customHeight="1" x14ac:dyDescent="0.3">
      <c r="B26" s="69">
        <v>24</v>
      </c>
      <c r="C26" s="67">
        <v>1676</v>
      </c>
      <c r="D26" s="67">
        <v>2.7E-2</v>
      </c>
      <c r="E26" s="67">
        <v>3.9E-2</v>
      </c>
      <c r="G26" s="69">
        <v>24</v>
      </c>
      <c r="H26" s="67">
        <v>1455</v>
      </c>
      <c r="I26" s="67">
        <v>1.7000000000000001E-2</v>
      </c>
      <c r="J26" s="67">
        <v>2.8000000000000001E-2</v>
      </c>
      <c r="L26" s="69">
        <v>24</v>
      </c>
      <c r="M26" s="67">
        <v>1900</v>
      </c>
      <c r="N26" s="67">
        <v>2.1999999999999999E-2</v>
      </c>
      <c r="O26" s="67">
        <v>3.5000000000000003E-2</v>
      </c>
      <c r="Q26" s="69">
        <v>24</v>
      </c>
      <c r="R26" s="67">
        <v>1931</v>
      </c>
      <c r="S26" s="67">
        <v>1.7999999999999999E-2</v>
      </c>
      <c r="T26" s="67">
        <v>2.7E-2</v>
      </c>
      <c r="V26" s="69">
        <v>24</v>
      </c>
      <c r="W26" s="67">
        <v>3442</v>
      </c>
      <c r="X26" s="67">
        <v>3.2000000000000001E-2</v>
      </c>
      <c r="Y26" s="67">
        <v>4.2999999999999997E-2</v>
      </c>
      <c r="AA26" s="69">
        <v>24</v>
      </c>
      <c r="AB26" s="67">
        <v>3883</v>
      </c>
      <c r="AC26" s="67">
        <v>3.5999999999999997E-2</v>
      </c>
      <c r="AD26" s="67">
        <v>4.7E-2</v>
      </c>
      <c r="AF26" s="69">
        <v>24</v>
      </c>
      <c r="AG26" s="67">
        <v>2521</v>
      </c>
      <c r="AH26" s="67">
        <v>2.1999999999999999E-2</v>
      </c>
      <c r="AI26" s="67">
        <v>3.1E-2</v>
      </c>
      <c r="AK26" s="69">
        <v>24</v>
      </c>
      <c r="AL26" s="67">
        <v>2576</v>
      </c>
      <c r="AM26" s="67">
        <v>2.1999999999999999E-2</v>
      </c>
      <c r="AN26" s="67">
        <v>4.7E-2</v>
      </c>
      <c r="AP26" s="69">
        <v>24</v>
      </c>
      <c r="AQ26" s="67">
        <v>4005</v>
      </c>
      <c r="AR26" s="67">
        <v>3.5000000000000003E-2</v>
      </c>
      <c r="AS26" s="67">
        <v>4.7E-2</v>
      </c>
      <c r="AU26" s="69">
        <v>24</v>
      </c>
      <c r="AV26" s="67">
        <v>3442</v>
      </c>
      <c r="AW26" s="67">
        <v>2.8000000000000001E-2</v>
      </c>
      <c r="AX26" s="67">
        <v>0.04</v>
      </c>
      <c r="AZ26">
        <v>24</v>
      </c>
      <c r="BA26" s="57">
        <v>1931</v>
      </c>
      <c r="BB26">
        <v>1.7999999999999999E-2</v>
      </c>
      <c r="BC26">
        <v>2.7E-2</v>
      </c>
    </row>
    <row r="27" spans="2:55" ht="14.4" customHeight="1" x14ac:dyDescent="0.3">
      <c r="B27" s="69">
        <v>25</v>
      </c>
      <c r="C27" s="67">
        <v>1234</v>
      </c>
      <c r="D27" s="67">
        <v>1.7000000000000001E-2</v>
      </c>
      <c r="E27" s="67">
        <v>2.9000000000000001E-2</v>
      </c>
      <c r="G27" s="69">
        <v>25</v>
      </c>
      <c r="H27" s="67">
        <v>1230</v>
      </c>
      <c r="I27" s="67">
        <v>1.2999999999999999E-2</v>
      </c>
      <c r="J27" s="67">
        <v>2.3E-2</v>
      </c>
      <c r="L27" s="69">
        <v>25</v>
      </c>
      <c r="M27" s="67">
        <v>1700</v>
      </c>
      <c r="N27" s="67">
        <v>1.7000000000000001E-2</v>
      </c>
      <c r="O27" s="67">
        <v>0.03</v>
      </c>
      <c r="Q27" s="69">
        <v>25</v>
      </c>
      <c r="R27" s="67">
        <v>1700</v>
      </c>
      <c r="S27" s="67">
        <v>1.4E-2</v>
      </c>
      <c r="T27" s="67">
        <v>2.1999999999999999E-2</v>
      </c>
      <c r="V27" s="69">
        <v>25</v>
      </c>
      <c r="W27" s="67">
        <v>3245</v>
      </c>
      <c r="X27" s="67">
        <v>2.5999999999999999E-2</v>
      </c>
      <c r="Y27" s="67">
        <v>3.6999999999999998E-2</v>
      </c>
      <c r="AA27" s="69">
        <v>25</v>
      </c>
      <c r="AB27" s="67">
        <v>3661</v>
      </c>
      <c r="AC27" s="67">
        <v>0.03</v>
      </c>
      <c r="AD27" s="67">
        <v>0.04</v>
      </c>
      <c r="AF27" s="69">
        <v>25</v>
      </c>
      <c r="AG27" s="67">
        <v>2382</v>
      </c>
      <c r="AH27" s="67">
        <v>1.7999999999999999E-2</v>
      </c>
      <c r="AI27" s="67">
        <v>2.7E-2</v>
      </c>
      <c r="AK27" s="69">
        <v>25</v>
      </c>
      <c r="AL27" s="67">
        <v>2418</v>
      </c>
      <c r="AM27" s="67">
        <v>1.7999999999999999E-2</v>
      </c>
      <c r="AN27" s="67">
        <v>0.04</v>
      </c>
      <c r="AP27" s="69">
        <v>25</v>
      </c>
      <c r="AQ27" s="67">
        <v>3764</v>
      </c>
      <c r="AR27" s="67">
        <v>2.9000000000000001E-2</v>
      </c>
      <c r="AS27" s="67">
        <v>0.04</v>
      </c>
      <c r="AU27" s="69">
        <v>25</v>
      </c>
      <c r="AV27" s="67">
        <v>3245</v>
      </c>
      <c r="AW27" s="67">
        <v>2.3E-2</v>
      </c>
      <c r="AX27" s="67">
        <v>0.03</v>
      </c>
      <c r="AZ27">
        <v>25</v>
      </c>
      <c r="BA27" s="57">
        <v>1700</v>
      </c>
      <c r="BB27">
        <v>1.4E-2</v>
      </c>
      <c r="BC27">
        <v>2.1999999999999999E-2</v>
      </c>
    </row>
    <row r="28" spans="2:55" x14ac:dyDescent="0.3">
      <c r="B28" s="295" t="s">
        <v>553</v>
      </c>
      <c r="C28" s="296" t="s">
        <v>562</v>
      </c>
      <c r="G28" s="295" t="s">
        <v>553</v>
      </c>
      <c r="H28" s="296" t="s">
        <v>563</v>
      </c>
      <c r="L28" s="295" t="s">
        <v>553</v>
      </c>
      <c r="M28" s="296" t="s">
        <v>564</v>
      </c>
      <c r="Q28" s="295" t="s">
        <v>553</v>
      </c>
      <c r="R28" s="296" t="s">
        <v>565</v>
      </c>
      <c r="V28" s="69">
        <v>26</v>
      </c>
      <c r="W28" s="67">
        <v>3053</v>
      </c>
      <c r="X28" s="67">
        <v>2.1999999999999999E-2</v>
      </c>
      <c r="Y28" s="67">
        <v>3.1E-2</v>
      </c>
      <c r="AA28" s="69">
        <v>26</v>
      </c>
      <c r="AB28" s="67">
        <v>3447</v>
      </c>
      <c r="AC28" s="67">
        <v>2.5000000000000001E-2</v>
      </c>
      <c r="AD28" s="67">
        <v>3.4000000000000002E-2</v>
      </c>
      <c r="AP28" s="69">
        <v>26</v>
      </c>
      <c r="AQ28" s="67">
        <v>3530</v>
      </c>
      <c r="AR28" s="67">
        <v>2.4E-2</v>
      </c>
      <c r="AS28" s="67">
        <v>3.4000000000000002E-2</v>
      </c>
      <c r="BA28" s="57"/>
    </row>
    <row r="29" spans="2:55" x14ac:dyDescent="0.3">
      <c r="V29" s="69">
        <v>27</v>
      </c>
      <c r="W29" s="67">
        <v>2866</v>
      </c>
      <c r="X29" s="67">
        <v>1.7999999999999999E-2</v>
      </c>
      <c r="Y29" s="67">
        <v>2.7E-2</v>
      </c>
      <c r="AA29" s="69">
        <v>27</v>
      </c>
      <c r="AB29" s="67">
        <v>3247</v>
      </c>
      <c r="AC29" s="67">
        <v>2.1000000000000001E-2</v>
      </c>
      <c r="AD29" s="67">
        <v>2.9000000000000001E-2</v>
      </c>
      <c r="AP29" s="69">
        <v>27</v>
      </c>
      <c r="AQ29" s="67">
        <v>3311</v>
      </c>
      <c r="AR29" s="67">
        <v>0.02</v>
      </c>
      <c r="AS29" s="67">
        <v>2.9000000000000001E-2</v>
      </c>
      <c r="AU29" t="s">
        <v>493</v>
      </c>
      <c r="BA29" s="57"/>
    </row>
    <row r="30" spans="2:55" ht="14.55" thickBot="1" x14ac:dyDescent="0.35">
      <c r="B30" t="s">
        <v>506</v>
      </c>
      <c r="G30" t="s">
        <v>507</v>
      </c>
      <c r="L30" t="s">
        <v>507</v>
      </c>
      <c r="V30" s="69">
        <v>28</v>
      </c>
      <c r="W30" s="67">
        <v>2686</v>
      </c>
      <c r="X30" s="67">
        <v>1.6E-2</v>
      </c>
      <c r="Y30" s="67">
        <v>2.3E-2</v>
      </c>
      <c r="AA30" s="69">
        <v>28</v>
      </c>
      <c r="AB30" s="67">
        <v>3068</v>
      </c>
      <c r="AC30" s="67">
        <v>1.7999999999999999E-2</v>
      </c>
      <c r="AD30" s="67">
        <v>2.5000000000000001E-2</v>
      </c>
      <c r="AF30" t="s">
        <v>493</v>
      </c>
      <c r="AK30" t="s">
        <v>493</v>
      </c>
      <c r="AP30" s="69">
        <v>28</v>
      </c>
      <c r="AQ30" s="67">
        <v>3117</v>
      </c>
      <c r="AR30" s="67">
        <v>1.7000000000000001E-2</v>
      </c>
      <c r="AS30" s="67">
        <v>2.5000000000000001E-2</v>
      </c>
      <c r="AU30" s="177" t="s">
        <v>17</v>
      </c>
      <c r="AV30" s="89" t="s">
        <v>464</v>
      </c>
      <c r="BA30" s="57"/>
    </row>
    <row r="31" spans="2:55" ht="14.55" thickBot="1" x14ac:dyDescent="0.35">
      <c r="Q31" t="s">
        <v>493</v>
      </c>
      <c r="V31" s="69">
        <v>29</v>
      </c>
      <c r="W31" s="67">
        <v>2518</v>
      </c>
      <c r="X31" s="67">
        <v>1.2999999999999999E-2</v>
      </c>
      <c r="Y31" s="67">
        <v>0.02</v>
      </c>
      <c r="AA31" s="69">
        <v>29</v>
      </c>
      <c r="AB31" s="67">
        <v>2919</v>
      </c>
      <c r="AC31" s="67">
        <v>1.4999999999999999E-2</v>
      </c>
      <c r="AD31" s="67">
        <v>2.1999999999999999E-2</v>
      </c>
      <c r="AF31" s="177" t="s">
        <v>17</v>
      </c>
      <c r="AG31" s="89" t="s">
        <v>889</v>
      </c>
      <c r="AH31" s="178" t="s">
        <v>892</v>
      </c>
      <c r="AI31" s="179">
        <v>114</v>
      </c>
      <c r="AJ31" s="178">
        <v>134</v>
      </c>
      <c r="AK31" s="177" t="s">
        <v>17</v>
      </c>
      <c r="AL31" s="89" t="s">
        <v>889</v>
      </c>
      <c r="AM31" s="178" t="s">
        <v>892</v>
      </c>
      <c r="AN31" s="179">
        <v>114</v>
      </c>
      <c r="AO31" s="178">
        <v>134</v>
      </c>
      <c r="AP31" s="69">
        <v>29</v>
      </c>
      <c r="AQ31" s="67">
        <v>2956</v>
      </c>
      <c r="AR31" s="67">
        <v>1.4E-2</v>
      </c>
      <c r="AS31" s="67">
        <v>2.1999999999999999E-2</v>
      </c>
      <c r="AU31" s="249">
        <v>2</v>
      </c>
      <c r="AV31" s="235">
        <v>85.6</v>
      </c>
      <c r="BA31" s="57"/>
    </row>
    <row r="32" spans="2:55" ht="14.55" customHeight="1" thickBot="1" x14ac:dyDescent="0.35">
      <c r="Q32" s="177" t="s">
        <v>17</v>
      </c>
      <c r="R32" s="178" t="s">
        <v>889</v>
      </c>
      <c r="S32" s="179" t="s">
        <v>890</v>
      </c>
      <c r="T32" s="178" t="s">
        <v>891</v>
      </c>
      <c r="V32" s="69">
        <v>30</v>
      </c>
      <c r="W32" s="67">
        <v>2377</v>
      </c>
      <c r="X32" s="67">
        <v>1.0999999999999999E-2</v>
      </c>
      <c r="Y32" s="67">
        <v>1.7000000000000001E-2</v>
      </c>
      <c r="AA32" s="69">
        <v>30</v>
      </c>
      <c r="AB32" s="67">
        <v>2803</v>
      </c>
      <c r="AC32" s="67">
        <v>1.2999999999999999E-2</v>
      </c>
      <c r="AD32" s="67">
        <v>0.02</v>
      </c>
      <c r="AF32" s="249">
        <v>5</v>
      </c>
      <c r="AG32" s="235">
        <v>101.7</v>
      </c>
      <c r="AH32" s="246">
        <v>102.2</v>
      </c>
      <c r="AI32" s="250">
        <v>102.7</v>
      </c>
      <c r="AJ32" s="246">
        <v>103.2</v>
      </c>
      <c r="AK32" s="249">
        <v>5</v>
      </c>
      <c r="AL32" s="235">
        <v>101.7</v>
      </c>
      <c r="AM32" s="246">
        <v>102.2</v>
      </c>
      <c r="AN32" s="250">
        <v>102.7</v>
      </c>
      <c r="AO32" s="246">
        <v>103.2</v>
      </c>
      <c r="AP32" s="69">
        <v>30</v>
      </c>
      <c r="AQ32" s="67">
        <v>2832</v>
      </c>
      <c r="AR32" s="67">
        <v>1.2999999999999999E-2</v>
      </c>
      <c r="AS32" s="67">
        <v>0.02</v>
      </c>
      <c r="AU32" s="224">
        <v>3</v>
      </c>
      <c r="AV32" s="184">
        <v>94</v>
      </c>
      <c r="BA32" s="57"/>
    </row>
    <row r="33" spans="4:48" x14ac:dyDescent="0.3">
      <c r="Q33" s="249">
        <v>3</v>
      </c>
      <c r="R33" s="246">
        <v>96</v>
      </c>
      <c r="S33" s="250">
        <v>96</v>
      </c>
      <c r="T33" s="246">
        <v>96</v>
      </c>
      <c r="V33" s="295" t="s">
        <v>553</v>
      </c>
      <c r="W33" s="296" t="s">
        <v>562</v>
      </c>
      <c r="AA33" s="295" t="s">
        <v>553</v>
      </c>
      <c r="AB33" s="296" t="s">
        <v>566</v>
      </c>
      <c r="AF33" s="224">
        <v>6</v>
      </c>
      <c r="AG33" s="184">
        <v>105.5</v>
      </c>
      <c r="AH33" s="226">
        <v>105.6</v>
      </c>
      <c r="AI33" s="185">
        <v>105.7</v>
      </c>
      <c r="AJ33" s="226">
        <v>105.7</v>
      </c>
      <c r="AK33" s="224">
        <v>6</v>
      </c>
      <c r="AL33" s="184">
        <v>105.6</v>
      </c>
      <c r="AM33" s="226">
        <v>105.8</v>
      </c>
      <c r="AN33" s="185">
        <v>105.9</v>
      </c>
      <c r="AO33" s="226">
        <v>106.1</v>
      </c>
      <c r="AP33" s="295" t="s">
        <v>553</v>
      </c>
      <c r="AQ33" s="296" t="s">
        <v>567</v>
      </c>
      <c r="AU33" s="213">
        <v>4</v>
      </c>
      <c r="AV33" s="184">
        <v>100.4</v>
      </c>
    </row>
    <row r="34" spans="4:48" x14ac:dyDescent="0.3">
      <c r="Q34" s="224">
        <v>3.5</v>
      </c>
      <c r="R34" s="226">
        <v>96</v>
      </c>
      <c r="S34" s="185">
        <v>96</v>
      </c>
      <c r="T34" s="226">
        <v>96.4</v>
      </c>
      <c r="AF34" s="213">
        <v>7</v>
      </c>
      <c r="AG34" s="184">
        <v>105.7</v>
      </c>
      <c r="AH34" s="214">
        <v>105.7</v>
      </c>
      <c r="AI34" s="185">
        <v>105.7</v>
      </c>
      <c r="AJ34" s="214">
        <v>105.6</v>
      </c>
      <c r="AK34" s="213">
        <v>7</v>
      </c>
      <c r="AL34" s="184">
        <v>106.3</v>
      </c>
      <c r="AM34" s="214">
        <v>106.3</v>
      </c>
      <c r="AN34" s="185">
        <v>106.3</v>
      </c>
      <c r="AO34" s="214">
        <v>106.2</v>
      </c>
      <c r="AU34" s="213">
        <v>5</v>
      </c>
      <c r="AV34" s="184">
        <v>105.1</v>
      </c>
    </row>
    <row r="35" spans="4:48" x14ac:dyDescent="0.3">
      <c r="Q35" s="213">
        <v>4</v>
      </c>
      <c r="R35" s="214">
        <v>98</v>
      </c>
      <c r="S35" s="185">
        <v>98.7</v>
      </c>
      <c r="T35" s="214">
        <v>99.6</v>
      </c>
      <c r="V35" t="s">
        <v>493</v>
      </c>
      <c r="AF35" s="213">
        <v>8</v>
      </c>
      <c r="AG35" s="184">
        <v>105.6</v>
      </c>
      <c r="AH35" s="214">
        <v>105.6</v>
      </c>
      <c r="AI35" s="185">
        <v>105.6</v>
      </c>
      <c r="AJ35" s="214">
        <v>105.6</v>
      </c>
      <c r="AK35" s="213">
        <v>8</v>
      </c>
      <c r="AL35" s="184">
        <v>106.1</v>
      </c>
      <c r="AM35" s="214">
        <v>106.1</v>
      </c>
      <c r="AN35" s="185">
        <v>106.1</v>
      </c>
      <c r="AO35" s="214">
        <v>106.1</v>
      </c>
      <c r="AP35" t="s">
        <v>493</v>
      </c>
      <c r="AU35" s="213">
        <v>6</v>
      </c>
      <c r="AV35" s="184">
        <v>107.2</v>
      </c>
    </row>
    <row r="36" spans="4:48" ht="14.55" customHeight="1" thickBot="1" x14ac:dyDescent="0.35">
      <c r="Q36" s="224">
        <v>4.5</v>
      </c>
      <c r="R36" s="226">
        <v>100.8</v>
      </c>
      <c r="S36" s="185">
        <v>101.5</v>
      </c>
      <c r="T36" s="226">
        <v>102.4</v>
      </c>
      <c r="V36" s="177" t="s">
        <v>17</v>
      </c>
      <c r="W36" s="89" t="s">
        <v>886</v>
      </c>
      <c r="AA36" t="s">
        <v>493</v>
      </c>
      <c r="AF36" s="213">
        <v>9</v>
      </c>
      <c r="AG36" s="184">
        <v>105.6</v>
      </c>
      <c r="AH36" s="214">
        <v>105.6</v>
      </c>
      <c r="AI36" s="185"/>
      <c r="AJ36" s="214"/>
      <c r="AK36" s="213">
        <v>9</v>
      </c>
      <c r="AL36" s="184">
        <v>106.1</v>
      </c>
      <c r="AM36" s="214">
        <v>106.1</v>
      </c>
      <c r="AN36" s="185"/>
      <c r="AO36" s="214"/>
      <c r="AP36" s="177" t="s">
        <v>17</v>
      </c>
      <c r="AQ36" s="89" t="s">
        <v>886</v>
      </c>
      <c r="AR36" s="178" t="s">
        <v>887</v>
      </c>
      <c r="AU36" s="213">
        <v>7</v>
      </c>
      <c r="AV36" s="184">
        <v>107.2</v>
      </c>
    </row>
    <row r="37" spans="4:48" ht="14.55" thickBot="1" x14ac:dyDescent="0.35">
      <c r="Q37" s="213">
        <v>5</v>
      </c>
      <c r="R37" s="214">
        <v>103.2</v>
      </c>
      <c r="S37" s="185">
        <v>103.9</v>
      </c>
      <c r="T37" s="214">
        <v>104.7</v>
      </c>
      <c r="V37" s="249">
        <v>2</v>
      </c>
      <c r="W37" s="235">
        <v>83.5</v>
      </c>
      <c r="AA37" s="177" t="s">
        <v>17</v>
      </c>
      <c r="AB37" s="89" t="s">
        <v>886</v>
      </c>
      <c r="AC37" s="178" t="s">
        <v>887</v>
      </c>
      <c r="AP37" s="249">
        <v>2</v>
      </c>
      <c r="AQ37" s="235">
        <v>84.2</v>
      </c>
      <c r="AR37" s="246">
        <v>84.7</v>
      </c>
      <c r="AU37" s="213">
        <v>8</v>
      </c>
      <c r="AV37" s="184">
        <v>107.2</v>
      </c>
    </row>
    <row r="38" spans="4:48" x14ac:dyDescent="0.3">
      <c r="M38" s="57"/>
      <c r="Q38" s="224">
        <v>5.5</v>
      </c>
      <c r="R38" s="226">
        <v>105.3</v>
      </c>
      <c r="S38" s="185">
        <v>106</v>
      </c>
      <c r="T38" s="226">
        <v>106.8</v>
      </c>
      <c r="V38" s="224">
        <v>3</v>
      </c>
      <c r="W38" s="184">
        <v>92.1</v>
      </c>
      <c r="AA38" s="249">
        <v>2</v>
      </c>
      <c r="AB38" s="235">
        <v>85.8</v>
      </c>
      <c r="AC38" s="246">
        <v>86.2</v>
      </c>
      <c r="AP38" s="224">
        <v>3</v>
      </c>
      <c r="AQ38" s="184">
        <v>92.1</v>
      </c>
      <c r="AR38" s="226">
        <v>92.6</v>
      </c>
      <c r="AU38" s="213">
        <v>9</v>
      </c>
      <c r="AV38" s="184">
        <v>107.2</v>
      </c>
    </row>
    <row r="39" spans="4:48" x14ac:dyDescent="0.3">
      <c r="D39" s="84"/>
      <c r="H39" s="268"/>
      <c r="I39" s="268"/>
      <c r="J39" s="268"/>
      <c r="K39" s="268"/>
      <c r="L39" s="269"/>
      <c r="M39" s="57"/>
      <c r="N39" s="269"/>
      <c r="O39" s="269"/>
      <c r="P39" s="269"/>
      <c r="Q39" s="213">
        <v>6</v>
      </c>
      <c r="R39" s="214">
        <v>106.8</v>
      </c>
      <c r="S39" s="185">
        <v>106.8</v>
      </c>
      <c r="T39" s="214">
        <v>106.8</v>
      </c>
      <c r="U39" s="269"/>
      <c r="V39" s="213">
        <v>4</v>
      </c>
      <c r="W39" s="184">
        <v>98.3</v>
      </c>
      <c r="AA39" s="224">
        <v>3</v>
      </c>
      <c r="AB39" s="184">
        <v>93.9</v>
      </c>
      <c r="AC39" s="226">
        <v>94.5</v>
      </c>
      <c r="AP39" s="213">
        <v>4</v>
      </c>
      <c r="AQ39" s="184">
        <v>98.1</v>
      </c>
      <c r="AR39" s="214">
        <v>98.7</v>
      </c>
      <c r="AU39" s="213">
        <v>10</v>
      </c>
      <c r="AV39" s="184">
        <v>107.2</v>
      </c>
    </row>
    <row r="40" spans="4:48" x14ac:dyDescent="0.3">
      <c r="D40" s="57"/>
      <c r="M40" s="57"/>
      <c r="Q40" s="224">
        <v>6.5</v>
      </c>
      <c r="R40" s="226">
        <v>106.8</v>
      </c>
      <c r="S40" s="185">
        <v>106.8</v>
      </c>
      <c r="T40" s="226">
        <v>106.8</v>
      </c>
      <c r="V40" s="213">
        <v>5</v>
      </c>
      <c r="W40" s="184">
        <v>103.3</v>
      </c>
      <c r="AA40" s="213">
        <v>4</v>
      </c>
      <c r="AB40" s="184">
        <v>100</v>
      </c>
      <c r="AC40" s="214">
        <v>100.6</v>
      </c>
      <c r="AP40" s="213">
        <v>5</v>
      </c>
      <c r="AQ40" s="184">
        <v>103.4</v>
      </c>
      <c r="AR40" s="214">
        <v>104.1</v>
      </c>
    </row>
    <row r="41" spans="4:48" x14ac:dyDescent="0.3">
      <c r="D41" s="57"/>
      <c r="M41" s="57"/>
      <c r="Q41" s="213">
        <v>7</v>
      </c>
      <c r="R41" s="214">
        <v>106.8</v>
      </c>
      <c r="S41" s="185">
        <v>106.8</v>
      </c>
      <c r="T41" s="214">
        <v>106.8</v>
      </c>
      <c r="V41" s="213">
        <v>6</v>
      </c>
      <c r="W41" s="184">
        <v>106.5</v>
      </c>
      <c r="AA41" s="213">
        <v>5</v>
      </c>
      <c r="AB41" s="184">
        <v>105.3</v>
      </c>
      <c r="AC41" s="214">
        <v>105.9</v>
      </c>
      <c r="AP41" s="213">
        <v>6</v>
      </c>
      <c r="AQ41" s="184">
        <v>107.7</v>
      </c>
      <c r="AR41" s="214">
        <v>108</v>
      </c>
    </row>
    <row r="42" spans="4:48" x14ac:dyDescent="0.3">
      <c r="D42" s="57"/>
      <c r="M42" s="57"/>
      <c r="Q42" s="224">
        <v>7.5</v>
      </c>
      <c r="R42" s="226">
        <v>106.8</v>
      </c>
      <c r="S42" s="185">
        <v>106.8</v>
      </c>
      <c r="T42" s="226">
        <v>106.8</v>
      </c>
      <c r="V42" s="213">
        <v>7</v>
      </c>
      <c r="W42" s="184">
        <v>107.5</v>
      </c>
      <c r="AA42" s="213">
        <v>6</v>
      </c>
      <c r="AB42" s="184">
        <v>108</v>
      </c>
      <c r="AC42" s="214">
        <v>108</v>
      </c>
      <c r="AP42" s="213">
        <v>7</v>
      </c>
      <c r="AQ42" s="184">
        <v>108.2</v>
      </c>
      <c r="AR42" s="214">
        <v>108.2</v>
      </c>
    </row>
    <row r="43" spans="4:48" x14ac:dyDescent="0.3">
      <c r="D43" s="57"/>
      <c r="M43" s="57"/>
      <c r="Q43" s="213">
        <v>8</v>
      </c>
      <c r="R43" s="214">
        <v>106.8</v>
      </c>
      <c r="S43" s="185">
        <v>106.8</v>
      </c>
      <c r="T43" s="214">
        <v>106.8</v>
      </c>
      <c r="V43" s="213">
        <v>8</v>
      </c>
      <c r="W43" s="184">
        <v>106.7</v>
      </c>
      <c r="AA43" s="213">
        <v>7</v>
      </c>
      <c r="AB43" s="184">
        <v>108.3</v>
      </c>
      <c r="AC43" s="214">
        <v>108.4</v>
      </c>
      <c r="AP43" s="213">
        <v>8</v>
      </c>
      <c r="AQ43" s="184">
        <v>107.9</v>
      </c>
      <c r="AR43" s="214">
        <v>107.9</v>
      </c>
    </row>
    <row r="44" spans="4:48" x14ac:dyDescent="0.3">
      <c r="D44" s="57"/>
      <c r="M44" s="57"/>
      <c r="Q44" s="224">
        <v>8.5</v>
      </c>
      <c r="R44" s="226">
        <v>106.8</v>
      </c>
      <c r="S44" s="185">
        <v>106.8</v>
      </c>
      <c r="T44" s="226">
        <v>106.8</v>
      </c>
      <c r="V44" s="213">
        <v>9</v>
      </c>
      <c r="W44" s="184">
        <v>106.5</v>
      </c>
      <c r="AA44" s="213">
        <v>8</v>
      </c>
      <c r="AB44" s="184">
        <v>107.9</v>
      </c>
      <c r="AC44" s="214">
        <v>107.9</v>
      </c>
      <c r="AP44" s="213">
        <v>9</v>
      </c>
      <c r="AQ44" s="184">
        <v>107.8</v>
      </c>
      <c r="AR44" s="214">
        <v>107.8</v>
      </c>
    </row>
    <row r="45" spans="4:48" x14ac:dyDescent="0.3">
      <c r="D45" s="57"/>
      <c r="M45" s="57"/>
      <c r="Q45" s="213">
        <v>9</v>
      </c>
      <c r="R45" s="214">
        <v>106.8</v>
      </c>
      <c r="S45" s="185">
        <v>106.8</v>
      </c>
      <c r="T45" s="214">
        <v>106.8</v>
      </c>
      <c r="V45" s="213">
        <v>10</v>
      </c>
      <c r="W45" s="184">
        <v>106.5</v>
      </c>
      <c r="AA45" s="213">
        <v>9</v>
      </c>
      <c r="AB45" s="184">
        <v>108.1</v>
      </c>
      <c r="AC45" s="214">
        <v>108.1</v>
      </c>
      <c r="AP45" s="213">
        <v>10</v>
      </c>
      <c r="AQ45" s="184">
        <v>107.8</v>
      </c>
      <c r="AR45" s="214">
        <v>107.8</v>
      </c>
    </row>
    <row r="46" spans="4:48" x14ac:dyDescent="0.3">
      <c r="D46" s="57"/>
      <c r="M46" s="57"/>
      <c r="Q46" s="224">
        <v>9.5</v>
      </c>
      <c r="R46" s="226">
        <v>106.8</v>
      </c>
      <c r="S46" s="185">
        <v>106.8</v>
      </c>
      <c r="T46" s="226">
        <v>106.8</v>
      </c>
      <c r="AA46" s="213">
        <v>10</v>
      </c>
      <c r="AB46" s="184">
        <v>108.4</v>
      </c>
      <c r="AC46" s="214">
        <v>108.5</v>
      </c>
    </row>
    <row r="47" spans="4:48" x14ac:dyDescent="0.3">
      <c r="D47" s="57"/>
      <c r="M47" s="57"/>
      <c r="Q47" s="213">
        <v>10</v>
      </c>
      <c r="R47" s="214">
        <v>106.8</v>
      </c>
      <c r="S47" s="185">
        <v>106.8</v>
      </c>
      <c r="T47" s="214">
        <v>106.8</v>
      </c>
      <c r="AB47" s="57"/>
    </row>
    <row r="48" spans="4:48" x14ac:dyDescent="0.3">
      <c r="D48" s="57"/>
      <c r="M48" s="57"/>
      <c r="R48" s="57"/>
      <c r="AB48" s="57"/>
    </row>
    <row r="49" spans="4:28" x14ac:dyDescent="0.3">
      <c r="D49" s="57"/>
      <c r="M49" s="57"/>
      <c r="R49" s="57"/>
      <c r="AB49" s="57"/>
    </row>
    <row r="50" spans="4:28" x14ac:dyDescent="0.3">
      <c r="D50" s="57"/>
      <c r="M50" s="57"/>
      <c r="R50" s="57"/>
      <c r="AB50" s="57"/>
    </row>
    <row r="51" spans="4:28" x14ac:dyDescent="0.3">
      <c r="D51" s="57"/>
      <c r="M51" s="57"/>
      <c r="R51" s="57"/>
      <c r="AB51" s="57"/>
    </row>
    <row r="52" spans="4:28" x14ac:dyDescent="0.3">
      <c r="D52" s="57"/>
      <c r="M52" s="57"/>
      <c r="R52" s="57"/>
      <c r="AB52" s="57"/>
    </row>
    <row r="53" spans="4:28" x14ac:dyDescent="0.3">
      <c r="D53" s="57"/>
      <c r="M53" s="57"/>
      <c r="R53" s="57"/>
      <c r="AB53" s="57"/>
    </row>
    <row r="54" spans="4:28" x14ac:dyDescent="0.3">
      <c r="D54" s="57"/>
      <c r="M54" s="57"/>
      <c r="R54" s="57"/>
      <c r="AB54" s="57"/>
    </row>
    <row r="55" spans="4:28" x14ac:dyDescent="0.3">
      <c r="D55" s="57"/>
      <c r="M55" s="57"/>
      <c r="R55" s="57"/>
      <c r="AB55" s="57"/>
    </row>
    <row r="56" spans="4:28" x14ac:dyDescent="0.3">
      <c r="D56" s="57"/>
      <c r="M56" s="57"/>
      <c r="R56" s="57"/>
      <c r="AB56" s="57"/>
    </row>
    <row r="57" spans="4:28" x14ac:dyDescent="0.3">
      <c r="D57" s="57"/>
      <c r="AB57" s="57"/>
    </row>
    <row r="58" spans="4:28" x14ac:dyDescent="0.3">
      <c r="AB58" s="57"/>
    </row>
    <row r="59" spans="4:28" x14ac:dyDescent="0.3">
      <c r="AB59" s="57"/>
    </row>
    <row r="60" spans="4:28" x14ac:dyDescent="0.3">
      <c r="AB60" s="57"/>
    </row>
    <row r="61" spans="4:28" x14ac:dyDescent="0.3">
      <c r="AB61" s="57"/>
    </row>
    <row r="62" spans="4:28" x14ac:dyDescent="0.3">
      <c r="AB62" s="57"/>
    </row>
    <row r="63" spans="4:28" x14ac:dyDescent="0.3">
      <c r="AB63" s="57"/>
    </row>
    <row r="64" spans="4:28" x14ac:dyDescent="0.3">
      <c r="AB64" s="57"/>
    </row>
    <row r="65" spans="28:28" x14ac:dyDescent="0.3">
      <c r="AB65" s="57"/>
    </row>
    <row r="66" spans="28:28" x14ac:dyDescent="0.3">
      <c r="AB66" s="57"/>
    </row>
  </sheetData>
  <phoneticPr fontId="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00B0F0"/>
  </sheetPr>
  <dimension ref="A1:BC143"/>
  <sheetViews>
    <sheetView topLeftCell="F35" zoomScaleNormal="100" workbookViewId="0">
      <selection activeCell="V54" sqref="V54:Y69"/>
    </sheetView>
  </sheetViews>
  <sheetFormatPr baseColWidth="10" defaultRowHeight="14" x14ac:dyDescent="0.3"/>
  <cols>
    <col min="1" max="1" width="5.09765625" customWidth="1"/>
    <col min="2" max="2" width="6.296875" customWidth="1"/>
    <col min="3" max="3" width="7.09765625" customWidth="1"/>
    <col min="4" max="4" width="7.296875" customWidth="1"/>
    <col min="5" max="5" width="6" customWidth="1"/>
    <col min="6" max="6" width="4.69921875" customWidth="1"/>
    <col min="7" max="10" width="6.296875" customWidth="1"/>
    <col min="11" max="11" width="4.69921875" customWidth="1"/>
    <col min="12" max="12" width="6.296875" customWidth="1"/>
    <col min="13" max="14" width="7" customWidth="1"/>
    <col min="15" max="15" width="6" customWidth="1"/>
    <col min="16" max="16" width="4.296875" customWidth="1"/>
    <col min="17" max="19" width="6.69921875" customWidth="1"/>
    <col min="20" max="20" width="6" customWidth="1"/>
    <col min="21" max="21" width="4" customWidth="1"/>
    <col min="22" max="22" width="6.296875" customWidth="1"/>
    <col min="23" max="24" width="7" customWidth="1"/>
    <col min="25" max="25" width="5.8984375" customWidth="1"/>
    <col min="26" max="26" width="5" customWidth="1"/>
    <col min="27" max="29" width="6.59765625" customWidth="1"/>
    <col min="30" max="30" width="5.8984375" customWidth="1"/>
    <col min="31" max="31" width="4.09765625" customWidth="1"/>
    <col min="32" max="32" width="6.69921875" customWidth="1"/>
    <col min="33" max="33" width="7.09765625" customWidth="1"/>
    <col min="34" max="34" width="7.296875" customWidth="1"/>
    <col min="35" max="35" width="6" customWidth="1"/>
    <col min="36" max="36" width="4.8984375" customWidth="1"/>
    <col min="37" max="37" width="6.69921875" customWidth="1"/>
    <col min="38" max="38" width="6" customWidth="1"/>
    <col min="39" max="39" width="6.69921875" customWidth="1"/>
    <col min="40" max="40" width="6" customWidth="1"/>
    <col min="41" max="41" width="4.796875" customWidth="1"/>
    <col min="42" max="42" width="6.69921875" customWidth="1"/>
    <col min="43" max="43" width="7.09765625" customWidth="1"/>
    <col min="44" max="44" width="7.296875" customWidth="1"/>
    <col min="45" max="45" width="6" customWidth="1"/>
    <col min="46" max="46" width="4.8984375" customWidth="1"/>
    <col min="47" max="47" width="6.59765625" customWidth="1"/>
    <col min="48" max="48" width="6.796875" customWidth="1"/>
    <col min="49" max="49" width="7.3984375" customWidth="1"/>
    <col min="50" max="50" width="5.69921875" customWidth="1"/>
    <col min="51" max="51" width="4.796875" customWidth="1"/>
    <col min="52" max="52" width="5.3984375" customWidth="1"/>
    <col min="53" max="53" width="6.19921875" customWidth="1"/>
    <col min="54" max="54" width="7.09765625" customWidth="1"/>
    <col min="55" max="55" width="5.5" customWidth="1"/>
  </cols>
  <sheetData>
    <row r="1" spans="2:55" ht="15.6" x14ac:dyDescent="0.35">
      <c r="B1" s="2" t="s">
        <v>317</v>
      </c>
      <c r="G1" s="2" t="s">
        <v>569</v>
      </c>
      <c r="L1" s="2" t="s">
        <v>570</v>
      </c>
      <c r="Q1" s="2" t="s">
        <v>573</v>
      </c>
      <c r="V1" s="2" t="s">
        <v>574</v>
      </c>
      <c r="AA1" s="2" t="s">
        <v>884</v>
      </c>
      <c r="AF1" s="2" t="s">
        <v>661</v>
      </c>
      <c r="AK1" s="2" t="s">
        <v>733</v>
      </c>
      <c r="AP1" s="2" t="s">
        <v>734</v>
      </c>
      <c r="AU1" s="2" t="s">
        <v>873</v>
      </c>
      <c r="AZ1" s="2" t="s">
        <v>869</v>
      </c>
    </row>
    <row r="2" spans="2:55" x14ac:dyDescent="0.3">
      <c r="B2" t="s">
        <v>18</v>
      </c>
      <c r="G2" t="s">
        <v>18</v>
      </c>
      <c r="L2" t="s">
        <v>18</v>
      </c>
      <c r="Q2" t="s">
        <v>18</v>
      </c>
      <c r="V2" t="s">
        <v>18</v>
      </c>
      <c r="AA2" t="s">
        <v>623</v>
      </c>
      <c r="AF2" t="s">
        <v>18</v>
      </c>
      <c r="AK2" t="s">
        <v>18</v>
      </c>
      <c r="AP2" t="s">
        <v>18</v>
      </c>
      <c r="AU2" t="s">
        <v>18</v>
      </c>
      <c r="AZ2" t="s">
        <v>18</v>
      </c>
    </row>
    <row r="3" spans="2:55" ht="14.25" customHeight="1" x14ac:dyDescent="0.3">
      <c r="Q3" s="349" t="s">
        <v>685</v>
      </c>
      <c r="R3" s="349"/>
      <c r="S3" s="349"/>
      <c r="T3" s="373" t="s">
        <v>883</v>
      </c>
      <c r="U3" s="349"/>
      <c r="V3" s="349" t="s">
        <v>685</v>
      </c>
      <c r="W3" s="349"/>
      <c r="X3" s="349"/>
      <c r="Y3" s="373" t="s">
        <v>883</v>
      </c>
      <c r="Z3" s="349"/>
      <c r="AA3" s="349" t="s">
        <v>685</v>
      </c>
      <c r="AB3" s="349"/>
      <c r="AC3" s="349"/>
      <c r="AD3" s="373" t="s">
        <v>883</v>
      </c>
      <c r="AE3" s="349"/>
      <c r="AF3" s="349" t="s">
        <v>685</v>
      </c>
      <c r="AG3" s="349"/>
      <c r="AH3" s="349"/>
      <c r="AI3" s="373" t="s">
        <v>883</v>
      </c>
      <c r="AJ3" s="349"/>
      <c r="AK3" s="349" t="s">
        <v>685</v>
      </c>
      <c r="AL3" s="349"/>
      <c r="AM3" s="349"/>
      <c r="AN3" s="373" t="s">
        <v>883</v>
      </c>
      <c r="AO3" s="349"/>
      <c r="AP3" s="349" t="s">
        <v>685</v>
      </c>
      <c r="AQ3" s="349"/>
      <c r="AR3" s="349"/>
      <c r="AS3" s="373" t="s">
        <v>883</v>
      </c>
      <c r="AU3" s="349" t="s">
        <v>685</v>
      </c>
      <c r="AV3" s="349"/>
      <c r="AW3" s="349"/>
      <c r="AX3" s="373" t="s">
        <v>883</v>
      </c>
      <c r="AZ3" s="349" t="s">
        <v>685</v>
      </c>
      <c r="BA3" s="349"/>
      <c r="BB3" s="349"/>
      <c r="BC3" s="373" t="s">
        <v>883</v>
      </c>
    </row>
    <row r="4" spans="2:55" s="5" customFormat="1" ht="30.65" customHeight="1" thickBot="1" x14ac:dyDescent="0.35">
      <c r="B4" s="266" t="s">
        <v>575</v>
      </c>
      <c r="C4" s="267" t="s">
        <v>576</v>
      </c>
      <c r="D4" s="294" t="s">
        <v>551</v>
      </c>
      <c r="E4" s="294" t="s">
        <v>552</v>
      </c>
      <c r="G4" s="266" t="s">
        <v>575</v>
      </c>
      <c r="H4" s="267" t="s">
        <v>576</v>
      </c>
      <c r="I4" s="294" t="s">
        <v>551</v>
      </c>
      <c r="J4" s="294" t="s">
        <v>552</v>
      </c>
      <c r="L4" s="266" t="s">
        <v>575</v>
      </c>
      <c r="M4" s="267" t="s">
        <v>576</v>
      </c>
      <c r="N4" s="294" t="s">
        <v>551</v>
      </c>
      <c r="O4" s="294" t="s">
        <v>552</v>
      </c>
      <c r="Q4" s="266" t="s">
        <v>575</v>
      </c>
      <c r="R4" s="267" t="s">
        <v>576</v>
      </c>
      <c r="S4" s="294" t="s">
        <v>551</v>
      </c>
      <c r="T4" s="294" t="s">
        <v>552</v>
      </c>
      <c r="V4" s="266" t="s">
        <v>575</v>
      </c>
      <c r="W4" s="267" t="s">
        <v>576</v>
      </c>
      <c r="X4" s="294" t="s">
        <v>551</v>
      </c>
      <c r="Y4" s="294" t="s">
        <v>552</v>
      </c>
      <c r="AA4" s="266" t="s">
        <v>575</v>
      </c>
      <c r="AB4" s="267" t="s">
        <v>576</v>
      </c>
      <c r="AC4" s="294" t="s">
        <v>551</v>
      </c>
      <c r="AD4" s="294" t="s">
        <v>552</v>
      </c>
      <c r="AF4" s="266" t="s">
        <v>575</v>
      </c>
      <c r="AG4" s="267" t="s">
        <v>576</v>
      </c>
      <c r="AH4" s="294" t="s">
        <v>551</v>
      </c>
      <c r="AI4" s="294" t="s">
        <v>552</v>
      </c>
      <c r="AK4" s="266" t="s">
        <v>575</v>
      </c>
      <c r="AL4" s="267" t="s">
        <v>576</v>
      </c>
      <c r="AM4" s="294" t="s">
        <v>551</v>
      </c>
      <c r="AN4" s="294" t="s">
        <v>552</v>
      </c>
      <c r="AP4" s="266" t="s">
        <v>575</v>
      </c>
      <c r="AQ4" s="267" t="s">
        <v>576</v>
      </c>
      <c r="AR4" s="294" t="s">
        <v>551</v>
      </c>
      <c r="AS4" s="294" t="s">
        <v>552</v>
      </c>
      <c r="AU4" s="266" t="s">
        <v>575</v>
      </c>
      <c r="AV4" s="267" t="s">
        <v>576</v>
      </c>
      <c r="AW4" s="294" t="s">
        <v>551</v>
      </c>
      <c r="AX4" s="294" t="s">
        <v>552</v>
      </c>
      <c r="AZ4" s="266" t="s">
        <v>575</v>
      </c>
      <c r="BA4" s="267" t="s">
        <v>576</v>
      </c>
      <c r="BB4" s="294" t="s">
        <v>551</v>
      </c>
      <c r="BC4" s="294" t="s">
        <v>552</v>
      </c>
    </row>
    <row r="5" spans="2:55" ht="14.4" customHeight="1" x14ac:dyDescent="0.3">
      <c r="B5" s="69">
        <v>3</v>
      </c>
      <c r="C5" s="67">
        <v>25</v>
      </c>
      <c r="D5" s="67">
        <v>0.13400000000000001</v>
      </c>
      <c r="E5" s="67">
        <v>1.01</v>
      </c>
      <c r="G5" s="69">
        <v>3</v>
      </c>
      <c r="H5" s="67">
        <v>25</v>
      </c>
      <c r="I5" s="67">
        <v>0.13</v>
      </c>
      <c r="J5" s="67">
        <v>1.01</v>
      </c>
      <c r="L5" s="69">
        <v>3</v>
      </c>
      <c r="M5" s="67">
        <v>56</v>
      </c>
      <c r="N5" s="67">
        <v>0.255</v>
      </c>
      <c r="O5" s="67">
        <v>1</v>
      </c>
      <c r="Q5" s="69">
        <v>3</v>
      </c>
      <c r="R5" s="67">
        <v>32</v>
      </c>
      <c r="S5" s="67">
        <v>0.14599999999999999</v>
      </c>
      <c r="T5" s="67">
        <v>1.01</v>
      </c>
      <c r="V5" s="69">
        <v>3</v>
      </c>
      <c r="W5" s="67">
        <v>48</v>
      </c>
      <c r="X5" s="67">
        <v>0.19700000000000001</v>
      </c>
      <c r="Y5" s="67">
        <v>1</v>
      </c>
      <c r="AA5" s="69">
        <v>3</v>
      </c>
      <c r="AB5" s="67">
        <v>90</v>
      </c>
      <c r="AC5" s="67">
        <v>0.27800000000000002</v>
      </c>
      <c r="AD5" s="67">
        <v>0.94</v>
      </c>
      <c r="AF5" s="69">
        <v>3</v>
      </c>
      <c r="AG5" s="67">
        <v>72</v>
      </c>
      <c r="AH5" s="67">
        <v>0.222</v>
      </c>
      <c r="AI5" s="67">
        <v>1.01</v>
      </c>
      <c r="AK5" s="69">
        <v>3</v>
      </c>
      <c r="AL5" s="67">
        <v>90</v>
      </c>
      <c r="AM5" s="67">
        <v>0.27800000000000002</v>
      </c>
      <c r="AN5" s="67">
        <v>0.91</v>
      </c>
      <c r="AP5" s="69">
        <v>3</v>
      </c>
      <c r="AQ5" s="67">
        <v>91</v>
      </c>
      <c r="AR5" s="67">
        <v>0.28100000000000003</v>
      </c>
      <c r="AS5" s="67">
        <v>0.95</v>
      </c>
      <c r="AU5" s="69">
        <v>3</v>
      </c>
      <c r="AV5" s="67">
        <v>89</v>
      </c>
      <c r="AW5" s="67">
        <v>0.255</v>
      </c>
      <c r="AX5" s="67">
        <v>0.91</v>
      </c>
      <c r="AZ5" s="69">
        <v>3</v>
      </c>
      <c r="BA5" s="67">
        <v>112</v>
      </c>
      <c r="BB5" s="67">
        <v>0.32100000000000001</v>
      </c>
      <c r="BC5" s="67">
        <v>0.98</v>
      </c>
    </row>
    <row r="6" spans="2:55" ht="14.4" customHeight="1" x14ac:dyDescent="0.3">
      <c r="B6" s="69">
        <v>3.5</v>
      </c>
      <c r="C6" s="67">
        <v>89</v>
      </c>
      <c r="D6" s="67">
        <v>0.3</v>
      </c>
      <c r="E6" s="67">
        <v>0.92</v>
      </c>
      <c r="G6" s="69">
        <v>3.5</v>
      </c>
      <c r="H6" s="67">
        <v>89</v>
      </c>
      <c r="I6" s="67">
        <v>0.3</v>
      </c>
      <c r="J6" s="67">
        <v>0.92</v>
      </c>
      <c r="L6" s="69">
        <v>3.5</v>
      </c>
      <c r="M6" s="67">
        <v>128</v>
      </c>
      <c r="N6" s="67">
        <v>0.36699999999999999</v>
      </c>
      <c r="O6" s="67">
        <v>0.9</v>
      </c>
      <c r="Q6" s="69">
        <v>3.5</v>
      </c>
      <c r="R6" s="67">
        <v>105</v>
      </c>
      <c r="S6" s="67">
        <v>0.30099999999999999</v>
      </c>
      <c r="T6" s="67">
        <v>0.95</v>
      </c>
      <c r="V6" s="69">
        <v>3.5</v>
      </c>
      <c r="W6" s="67">
        <v>128</v>
      </c>
      <c r="X6" s="67">
        <v>0.33100000000000002</v>
      </c>
      <c r="Y6" s="67">
        <v>0.93</v>
      </c>
      <c r="AA6" s="69">
        <v>3.5</v>
      </c>
      <c r="AB6" s="67">
        <v>188</v>
      </c>
      <c r="AC6" s="67">
        <v>0.36499999999999999</v>
      </c>
      <c r="AD6" s="67">
        <v>0.9</v>
      </c>
      <c r="AF6" s="69">
        <v>3.5</v>
      </c>
      <c r="AG6" s="67">
        <v>175</v>
      </c>
      <c r="AH6" s="67">
        <v>0.34</v>
      </c>
      <c r="AI6" s="67">
        <v>0.91</v>
      </c>
      <c r="AK6" s="69">
        <v>3.5</v>
      </c>
      <c r="AL6" s="67">
        <v>188</v>
      </c>
      <c r="AM6" s="67">
        <v>0.36499999999999999</v>
      </c>
      <c r="AN6" s="67">
        <v>0.89</v>
      </c>
      <c r="AP6" s="69">
        <v>3.5</v>
      </c>
      <c r="AQ6" s="67">
        <v>191</v>
      </c>
      <c r="AR6" s="67">
        <v>0.371</v>
      </c>
      <c r="AS6" s="67">
        <v>0.9</v>
      </c>
      <c r="AU6" s="69">
        <v>3.5</v>
      </c>
      <c r="AV6" s="67">
        <v>193</v>
      </c>
      <c r="AW6" s="67">
        <v>0.34799999999999998</v>
      </c>
      <c r="AX6" s="67">
        <v>0.87</v>
      </c>
      <c r="AZ6" s="69">
        <v>3.5</v>
      </c>
      <c r="BA6" s="67">
        <v>221</v>
      </c>
      <c r="BB6" s="67">
        <v>0.39800000000000002</v>
      </c>
      <c r="BC6" s="67">
        <v>0.9</v>
      </c>
    </row>
    <row r="7" spans="2:55" ht="14.4" customHeight="1" x14ac:dyDescent="0.3">
      <c r="B7" s="69">
        <v>4</v>
      </c>
      <c r="C7" s="67">
        <v>171</v>
      </c>
      <c r="D7" s="67">
        <v>0.38600000000000001</v>
      </c>
      <c r="E7" s="67">
        <v>0.85</v>
      </c>
      <c r="G7" s="69">
        <v>4</v>
      </c>
      <c r="H7" s="67">
        <v>171</v>
      </c>
      <c r="I7" s="67">
        <v>0.39</v>
      </c>
      <c r="J7" s="67">
        <v>0.85</v>
      </c>
      <c r="L7" s="69">
        <v>4</v>
      </c>
      <c r="M7" s="67">
        <v>215</v>
      </c>
      <c r="N7" s="67">
        <v>0.41299999999999998</v>
      </c>
      <c r="O7" s="67">
        <v>0.87</v>
      </c>
      <c r="Q7" s="69">
        <v>4</v>
      </c>
      <c r="R7" s="67">
        <v>198</v>
      </c>
      <c r="S7" s="67">
        <v>0.38100000000000001</v>
      </c>
      <c r="T7" s="67">
        <v>0.91</v>
      </c>
      <c r="V7" s="69">
        <v>4</v>
      </c>
      <c r="W7" s="67">
        <v>228</v>
      </c>
      <c r="X7" s="67">
        <v>0.39500000000000002</v>
      </c>
      <c r="Y7" s="67">
        <v>0.89</v>
      </c>
      <c r="AA7" s="69">
        <v>4</v>
      </c>
      <c r="AB7" s="67">
        <v>314</v>
      </c>
      <c r="AC7" s="67">
        <v>0.40899999999999997</v>
      </c>
      <c r="AD7" s="67">
        <v>0.87</v>
      </c>
      <c r="AF7" s="69">
        <v>4</v>
      </c>
      <c r="AG7" s="67">
        <v>298</v>
      </c>
      <c r="AH7" s="67">
        <v>0.38800000000000001</v>
      </c>
      <c r="AI7" s="67">
        <v>0.88</v>
      </c>
      <c r="AK7" s="69">
        <v>4</v>
      </c>
      <c r="AL7" s="67">
        <v>314</v>
      </c>
      <c r="AM7" s="67">
        <v>0.40899999999999997</v>
      </c>
      <c r="AN7" s="67">
        <v>0.88</v>
      </c>
      <c r="AP7" s="69">
        <v>4</v>
      </c>
      <c r="AQ7" s="67">
        <v>319</v>
      </c>
      <c r="AR7" s="67">
        <v>0.41499999999999998</v>
      </c>
      <c r="AS7" s="67">
        <v>0.88</v>
      </c>
      <c r="AU7" s="69">
        <v>4</v>
      </c>
      <c r="AV7" s="67">
        <v>331</v>
      </c>
      <c r="AW7" s="67">
        <v>0.4</v>
      </c>
      <c r="AX7" s="67">
        <v>0.84</v>
      </c>
      <c r="AZ7" s="69">
        <v>4</v>
      </c>
      <c r="BA7" s="67">
        <v>358</v>
      </c>
      <c r="BB7" s="67">
        <v>0.432</v>
      </c>
      <c r="BC7" s="67">
        <v>0.87</v>
      </c>
    </row>
    <row r="8" spans="2:55" ht="14.4" customHeight="1" x14ac:dyDescent="0.3">
      <c r="B8" s="69">
        <v>4.5</v>
      </c>
      <c r="C8" s="67">
        <v>269</v>
      </c>
      <c r="D8" s="67">
        <v>0.42599999999999999</v>
      </c>
      <c r="E8" s="67">
        <v>0.82</v>
      </c>
      <c r="G8" s="69">
        <v>4.5</v>
      </c>
      <c r="H8" s="67">
        <v>269</v>
      </c>
      <c r="I8" s="67">
        <v>0.43</v>
      </c>
      <c r="J8" s="67">
        <v>0.82</v>
      </c>
      <c r="L8" s="69">
        <v>4.5</v>
      </c>
      <c r="M8" s="67">
        <v>321</v>
      </c>
      <c r="N8" s="67">
        <v>0.433</v>
      </c>
      <c r="O8" s="67">
        <v>0.85</v>
      </c>
      <c r="Q8" s="69">
        <v>4.5</v>
      </c>
      <c r="R8" s="67">
        <v>309</v>
      </c>
      <c r="S8" s="67">
        <v>0.41699999999999998</v>
      </c>
      <c r="T8" s="67">
        <v>0.88</v>
      </c>
      <c r="V8" s="69">
        <v>4.5</v>
      </c>
      <c r="W8" s="67">
        <v>349</v>
      </c>
      <c r="X8" s="67">
        <v>0.42399999999999999</v>
      </c>
      <c r="Y8" s="67">
        <v>0.87</v>
      </c>
      <c r="AA8" s="69">
        <v>4.5</v>
      </c>
      <c r="AB8" s="67">
        <v>471</v>
      </c>
      <c r="AC8" s="67">
        <v>0.43</v>
      </c>
      <c r="AD8" s="67">
        <v>0.85</v>
      </c>
      <c r="AF8" s="69">
        <v>4.5</v>
      </c>
      <c r="AG8" s="67">
        <v>453</v>
      </c>
      <c r="AH8" s="67">
        <v>0.41399999999999998</v>
      </c>
      <c r="AI8" s="67">
        <v>0.86</v>
      </c>
      <c r="AK8" s="69">
        <v>4.5</v>
      </c>
      <c r="AL8" s="67">
        <v>471</v>
      </c>
      <c r="AM8" s="67">
        <v>0.43</v>
      </c>
      <c r="AN8" s="67">
        <v>0.85</v>
      </c>
      <c r="AP8" s="69">
        <v>4.5</v>
      </c>
      <c r="AQ8" s="67">
        <v>478</v>
      </c>
      <c r="AR8" s="67">
        <v>0.437</v>
      </c>
      <c r="AS8" s="67">
        <v>0.85</v>
      </c>
      <c r="AU8" s="69">
        <v>4.5</v>
      </c>
      <c r="AV8" s="67">
        <v>506</v>
      </c>
      <c r="AW8" s="67">
        <v>0.42899999999999999</v>
      </c>
      <c r="AX8" s="67">
        <v>0.82</v>
      </c>
      <c r="AZ8" s="69">
        <v>4.5</v>
      </c>
      <c r="BA8" s="67">
        <v>527</v>
      </c>
      <c r="BB8" s="67">
        <v>0.44700000000000001</v>
      </c>
      <c r="BC8" s="67">
        <v>0.85</v>
      </c>
    </row>
    <row r="9" spans="2:55" ht="14.4" customHeight="1" x14ac:dyDescent="0.3">
      <c r="B9" s="69">
        <v>5</v>
      </c>
      <c r="C9" s="67">
        <v>389</v>
      </c>
      <c r="D9" s="67">
        <v>0.44900000000000001</v>
      </c>
      <c r="E9" s="67">
        <v>0.82</v>
      </c>
      <c r="G9" s="69">
        <v>5</v>
      </c>
      <c r="H9" s="67">
        <v>389</v>
      </c>
      <c r="I9" s="67">
        <v>0.45</v>
      </c>
      <c r="J9" s="67">
        <v>0.82</v>
      </c>
      <c r="L9" s="69">
        <v>5</v>
      </c>
      <c r="M9" s="67">
        <v>449</v>
      </c>
      <c r="N9" s="67">
        <v>0.442</v>
      </c>
      <c r="O9" s="67">
        <v>0.84</v>
      </c>
      <c r="Q9" s="69">
        <v>5</v>
      </c>
      <c r="R9" s="67">
        <v>442</v>
      </c>
      <c r="S9" s="67">
        <v>0.435</v>
      </c>
      <c r="T9" s="67">
        <v>0.84</v>
      </c>
      <c r="V9" s="69">
        <v>5</v>
      </c>
      <c r="W9" s="67">
        <v>496</v>
      </c>
      <c r="X9" s="67">
        <v>0.439</v>
      </c>
      <c r="Y9" s="67">
        <v>0.84</v>
      </c>
      <c r="AA9" s="69">
        <v>5</v>
      </c>
      <c r="AB9" s="67">
        <v>665</v>
      </c>
      <c r="AC9" s="67">
        <v>0.443</v>
      </c>
      <c r="AD9" s="67">
        <v>0.83</v>
      </c>
      <c r="AF9" s="69">
        <v>5</v>
      </c>
      <c r="AG9" s="67">
        <v>645</v>
      </c>
      <c r="AH9" s="67">
        <v>0.43</v>
      </c>
      <c r="AI9" s="67">
        <v>0.86</v>
      </c>
      <c r="AK9" s="69">
        <v>5</v>
      </c>
      <c r="AL9" s="67">
        <v>664</v>
      </c>
      <c r="AM9" s="67">
        <v>0.442</v>
      </c>
      <c r="AN9" s="67">
        <v>0.83</v>
      </c>
      <c r="AP9" s="69">
        <v>5</v>
      </c>
      <c r="AQ9" s="67">
        <v>672</v>
      </c>
      <c r="AR9" s="67">
        <v>0.44800000000000001</v>
      </c>
      <c r="AS9" s="67">
        <v>0.83</v>
      </c>
      <c r="AU9" s="69">
        <v>5</v>
      </c>
      <c r="AV9" s="67">
        <v>721</v>
      </c>
      <c r="AW9" s="67">
        <v>0.44600000000000001</v>
      </c>
      <c r="AX9" s="67">
        <v>0.8</v>
      </c>
      <c r="AZ9" s="69">
        <v>5</v>
      </c>
      <c r="BA9" s="67">
        <v>741</v>
      </c>
      <c r="BB9" s="67">
        <v>0.45800000000000002</v>
      </c>
      <c r="BC9" s="67">
        <v>0.84</v>
      </c>
    </row>
    <row r="10" spans="2:55" ht="14.4" customHeight="1" x14ac:dyDescent="0.3">
      <c r="B10" s="69">
        <v>5.5</v>
      </c>
      <c r="C10" s="67">
        <v>533</v>
      </c>
      <c r="D10" s="67">
        <v>0.46200000000000002</v>
      </c>
      <c r="E10" s="67">
        <v>0.82</v>
      </c>
      <c r="G10" s="69">
        <v>5.5</v>
      </c>
      <c r="H10" s="67">
        <v>533</v>
      </c>
      <c r="I10" s="67">
        <v>0.46</v>
      </c>
      <c r="J10" s="67">
        <v>0.82</v>
      </c>
      <c r="L10" s="69">
        <v>5.5</v>
      </c>
      <c r="M10" s="67">
        <v>606</v>
      </c>
      <c r="N10" s="67">
        <v>0.44800000000000001</v>
      </c>
      <c r="O10" s="67">
        <v>0.83</v>
      </c>
      <c r="Q10" s="69">
        <v>5.5</v>
      </c>
      <c r="R10" s="67">
        <v>600</v>
      </c>
      <c r="S10" s="67">
        <v>0.44400000000000001</v>
      </c>
      <c r="T10" s="67">
        <v>0.82</v>
      </c>
      <c r="V10" s="69">
        <v>5.5</v>
      </c>
      <c r="W10" s="67">
        <v>673</v>
      </c>
      <c r="X10" s="67">
        <v>0.44800000000000001</v>
      </c>
      <c r="Y10" s="67">
        <v>0.82</v>
      </c>
      <c r="AA10" s="69">
        <v>5.5</v>
      </c>
      <c r="AB10" s="67">
        <v>903</v>
      </c>
      <c r="AC10" s="67">
        <v>0.45200000000000001</v>
      </c>
      <c r="AD10" s="67">
        <v>0.82</v>
      </c>
      <c r="AF10" s="69">
        <v>5.5</v>
      </c>
      <c r="AG10" s="67">
        <v>878</v>
      </c>
      <c r="AH10" s="67">
        <v>0.439</v>
      </c>
      <c r="AI10" s="67">
        <v>0.86</v>
      </c>
      <c r="AK10" s="69">
        <v>5.5</v>
      </c>
      <c r="AL10" s="67">
        <v>902</v>
      </c>
      <c r="AM10" s="67">
        <v>0.45100000000000001</v>
      </c>
      <c r="AN10" s="67">
        <v>0.82</v>
      </c>
      <c r="AP10" s="69">
        <v>5.5</v>
      </c>
      <c r="AQ10" s="67">
        <v>910</v>
      </c>
      <c r="AR10" s="67">
        <v>0.45500000000000002</v>
      </c>
      <c r="AS10" s="67">
        <v>0.82</v>
      </c>
      <c r="AU10" s="69">
        <v>5.5</v>
      </c>
      <c r="AV10" s="67">
        <v>984</v>
      </c>
      <c r="AW10" s="67">
        <v>0.45700000000000002</v>
      </c>
      <c r="AX10" s="67">
        <v>0.79</v>
      </c>
      <c r="AZ10" s="69">
        <v>5.5</v>
      </c>
      <c r="BA10" s="67">
        <v>997</v>
      </c>
      <c r="BB10" s="67">
        <v>0.46300000000000002</v>
      </c>
      <c r="BC10" s="67">
        <v>0.83</v>
      </c>
    </row>
    <row r="11" spans="2:55" ht="14.4" customHeight="1" x14ac:dyDescent="0.3">
      <c r="B11" s="69">
        <v>6</v>
      </c>
      <c r="C11" s="67">
        <v>704</v>
      </c>
      <c r="D11" s="67">
        <v>0.47099999999999997</v>
      </c>
      <c r="E11" s="67">
        <v>0.83</v>
      </c>
      <c r="G11" s="69">
        <v>6</v>
      </c>
      <c r="H11" s="67">
        <v>704</v>
      </c>
      <c r="I11" s="67">
        <v>0.47</v>
      </c>
      <c r="J11" s="67">
        <v>0.83</v>
      </c>
      <c r="L11" s="69">
        <v>6</v>
      </c>
      <c r="M11" s="67">
        <v>791</v>
      </c>
      <c r="N11" s="67">
        <v>0.45</v>
      </c>
      <c r="O11" s="67">
        <v>0.83</v>
      </c>
      <c r="Q11" s="69">
        <v>6</v>
      </c>
      <c r="R11" s="67">
        <v>787</v>
      </c>
      <c r="S11" s="67">
        <v>0.44800000000000001</v>
      </c>
      <c r="T11" s="67">
        <v>0.81</v>
      </c>
      <c r="V11" s="69">
        <v>6</v>
      </c>
      <c r="W11" s="67">
        <v>880</v>
      </c>
      <c r="X11" s="67">
        <v>0.45100000000000001</v>
      </c>
      <c r="Y11" s="67">
        <v>0.82</v>
      </c>
      <c r="AA11" s="69">
        <v>6</v>
      </c>
      <c r="AB11" s="67">
        <v>1181</v>
      </c>
      <c r="AC11" s="67">
        <v>0.45500000000000002</v>
      </c>
      <c r="AD11" s="67">
        <v>0.81</v>
      </c>
      <c r="AF11" s="69">
        <v>6</v>
      </c>
      <c r="AG11" s="67">
        <v>1151</v>
      </c>
      <c r="AH11" s="67">
        <v>0.44400000000000001</v>
      </c>
      <c r="AI11" s="67">
        <v>0.86</v>
      </c>
      <c r="AK11" s="69">
        <v>6</v>
      </c>
      <c r="AL11" s="67">
        <v>1182</v>
      </c>
      <c r="AM11" s="67">
        <v>0.45600000000000002</v>
      </c>
      <c r="AN11" s="67">
        <v>0.82</v>
      </c>
      <c r="AP11" s="69">
        <v>6</v>
      </c>
      <c r="AQ11" s="67">
        <v>1191</v>
      </c>
      <c r="AR11" s="67">
        <v>0.45900000000000002</v>
      </c>
      <c r="AS11" s="67">
        <v>0.82</v>
      </c>
      <c r="AU11" s="69">
        <v>6</v>
      </c>
      <c r="AV11" s="67">
        <v>1295</v>
      </c>
      <c r="AW11" s="67">
        <v>0.46300000000000002</v>
      </c>
      <c r="AX11" s="67">
        <v>0.78</v>
      </c>
      <c r="AZ11" s="69">
        <v>6</v>
      </c>
      <c r="BA11" s="67">
        <v>1301</v>
      </c>
      <c r="BB11" s="67">
        <v>0.46600000000000003</v>
      </c>
      <c r="BC11" s="67">
        <v>0.83</v>
      </c>
    </row>
    <row r="12" spans="2:55" ht="14.4" customHeight="1" x14ac:dyDescent="0.3">
      <c r="B12" s="69">
        <v>6.5</v>
      </c>
      <c r="C12" s="67">
        <v>906</v>
      </c>
      <c r="D12" s="67">
        <v>0.47599999999999998</v>
      </c>
      <c r="E12" s="67">
        <v>0.83</v>
      </c>
      <c r="G12" s="69">
        <v>6.5</v>
      </c>
      <c r="H12" s="67">
        <v>906</v>
      </c>
      <c r="I12" s="67">
        <v>0.48</v>
      </c>
      <c r="J12" s="67">
        <v>0.83</v>
      </c>
      <c r="L12" s="69">
        <v>6.5</v>
      </c>
      <c r="M12" s="67">
        <v>1010</v>
      </c>
      <c r="N12" s="67">
        <v>0.45200000000000001</v>
      </c>
      <c r="O12" s="67">
        <v>0.83</v>
      </c>
      <c r="Q12" s="69">
        <v>6.5</v>
      </c>
      <c r="R12" s="67">
        <v>1007</v>
      </c>
      <c r="S12" s="67">
        <v>0.45100000000000001</v>
      </c>
      <c r="T12" s="67">
        <v>0.81</v>
      </c>
      <c r="V12" s="69">
        <v>6.5</v>
      </c>
      <c r="W12" s="67">
        <v>1125</v>
      </c>
      <c r="X12" s="67">
        <v>0.45400000000000001</v>
      </c>
      <c r="Y12" s="67">
        <v>0.82</v>
      </c>
      <c r="AA12" s="69">
        <v>6.5</v>
      </c>
      <c r="AB12" s="67">
        <v>1505</v>
      </c>
      <c r="AC12" s="67">
        <v>0.45600000000000002</v>
      </c>
      <c r="AD12" s="67">
        <v>0.81</v>
      </c>
      <c r="AF12" s="69">
        <v>6.5</v>
      </c>
      <c r="AG12" s="67">
        <v>1473</v>
      </c>
      <c r="AH12" s="67">
        <v>0.44700000000000001</v>
      </c>
      <c r="AI12" s="67">
        <v>0.86</v>
      </c>
      <c r="AK12" s="69">
        <v>6.5</v>
      </c>
      <c r="AL12" s="67">
        <v>1513</v>
      </c>
      <c r="AM12" s="67">
        <v>0.45900000000000002</v>
      </c>
      <c r="AN12" s="67">
        <v>0.81</v>
      </c>
      <c r="AP12" s="69">
        <v>6.5</v>
      </c>
      <c r="AQ12" s="67">
        <v>1522</v>
      </c>
      <c r="AR12" s="67">
        <v>0.46100000000000002</v>
      </c>
      <c r="AS12" s="67">
        <v>0.82</v>
      </c>
      <c r="AU12" s="69">
        <v>6.5</v>
      </c>
      <c r="AV12" s="67">
        <v>1663</v>
      </c>
      <c r="AW12" s="67">
        <v>0.46800000000000003</v>
      </c>
      <c r="AX12" s="67">
        <v>0.78</v>
      </c>
      <c r="AZ12" s="69">
        <v>6.5</v>
      </c>
      <c r="BA12" s="67">
        <v>1657</v>
      </c>
      <c r="BB12" s="67">
        <v>0.46600000000000003</v>
      </c>
      <c r="BC12" s="67">
        <v>0.83</v>
      </c>
    </row>
    <row r="13" spans="2:55" ht="14.4" customHeight="1" x14ac:dyDescent="0.3">
      <c r="B13" s="69">
        <v>7</v>
      </c>
      <c r="C13" s="67">
        <v>1136</v>
      </c>
      <c r="D13" s="67">
        <v>0.47799999999999998</v>
      </c>
      <c r="E13" s="67">
        <v>0.83</v>
      </c>
      <c r="G13" s="69">
        <v>7</v>
      </c>
      <c r="H13" s="67">
        <v>1136</v>
      </c>
      <c r="I13" s="67">
        <v>0.48</v>
      </c>
      <c r="J13" s="67">
        <v>0.83</v>
      </c>
      <c r="L13" s="69">
        <v>7</v>
      </c>
      <c r="M13" s="67">
        <v>1263</v>
      </c>
      <c r="N13" s="67">
        <v>0.443</v>
      </c>
      <c r="O13" s="67">
        <v>0.83</v>
      </c>
      <c r="Q13" s="69">
        <v>7</v>
      </c>
      <c r="R13" s="67">
        <v>1261</v>
      </c>
      <c r="S13" s="67">
        <v>0.45200000000000001</v>
      </c>
      <c r="T13" s="67">
        <v>0.81</v>
      </c>
      <c r="V13" s="69">
        <v>7</v>
      </c>
      <c r="W13" s="67">
        <v>1408</v>
      </c>
      <c r="X13" s="67">
        <v>0.45500000000000002</v>
      </c>
      <c r="Y13" s="67">
        <v>0.82</v>
      </c>
      <c r="AA13" s="69">
        <v>7</v>
      </c>
      <c r="AB13" s="67">
        <v>1869</v>
      </c>
      <c r="AC13" s="67">
        <v>0.45400000000000001</v>
      </c>
      <c r="AD13" s="67">
        <v>0.79</v>
      </c>
      <c r="AF13" s="69">
        <v>7</v>
      </c>
      <c r="AG13" s="67">
        <v>1846</v>
      </c>
      <c r="AH13" s="67">
        <v>0.44800000000000001</v>
      </c>
      <c r="AI13" s="67">
        <v>0.86</v>
      </c>
      <c r="AK13" s="69">
        <v>7</v>
      </c>
      <c r="AL13" s="67">
        <v>1896</v>
      </c>
      <c r="AM13" s="67">
        <v>0.46</v>
      </c>
      <c r="AN13" s="67">
        <v>0.81</v>
      </c>
      <c r="AP13" s="69">
        <v>7</v>
      </c>
      <c r="AQ13" s="67">
        <v>1904</v>
      </c>
      <c r="AR13" s="67">
        <v>0.46200000000000002</v>
      </c>
      <c r="AS13" s="67">
        <v>0.81</v>
      </c>
      <c r="AU13" s="69">
        <v>7</v>
      </c>
      <c r="AV13" s="67">
        <v>2087</v>
      </c>
      <c r="AW13" s="67">
        <v>0.47</v>
      </c>
      <c r="AX13" s="67">
        <v>0.78</v>
      </c>
      <c r="AZ13" s="69">
        <v>7</v>
      </c>
      <c r="BA13" s="67">
        <v>2085</v>
      </c>
      <c r="BB13" s="67">
        <v>0.47</v>
      </c>
      <c r="BC13" s="67">
        <v>0.82</v>
      </c>
    </row>
    <row r="14" spans="2:55" ht="14.4" customHeight="1" x14ac:dyDescent="0.3">
      <c r="B14" s="69">
        <v>7.5</v>
      </c>
      <c r="C14" s="67">
        <v>1400</v>
      </c>
      <c r="D14" s="67">
        <v>0.47899999999999998</v>
      </c>
      <c r="E14" s="67">
        <v>0.81</v>
      </c>
      <c r="G14" s="69">
        <v>7.5</v>
      </c>
      <c r="H14" s="67">
        <v>1400</v>
      </c>
      <c r="I14" s="67">
        <v>0.48</v>
      </c>
      <c r="J14" s="67">
        <v>0.81</v>
      </c>
      <c r="L14" s="69">
        <v>7.5</v>
      </c>
      <c r="M14" s="67">
        <v>1547</v>
      </c>
      <c r="N14" s="67">
        <v>0.45100000000000001</v>
      </c>
      <c r="O14" s="67">
        <v>0.82</v>
      </c>
      <c r="Q14" s="69">
        <v>7.5</v>
      </c>
      <c r="R14" s="67">
        <v>1550</v>
      </c>
      <c r="S14" s="67">
        <v>0.45200000000000001</v>
      </c>
      <c r="T14" s="67">
        <v>0.8</v>
      </c>
      <c r="V14" s="69">
        <v>7.5</v>
      </c>
      <c r="W14" s="67">
        <v>1724</v>
      </c>
      <c r="X14" s="67">
        <v>0.45300000000000001</v>
      </c>
      <c r="Y14" s="67">
        <v>0.81</v>
      </c>
      <c r="AA14" s="69">
        <v>7.5</v>
      </c>
      <c r="AB14" s="67">
        <v>2243</v>
      </c>
      <c r="AC14" s="67">
        <v>0.443</v>
      </c>
      <c r="AD14" s="67">
        <v>0.75</v>
      </c>
      <c r="AF14" s="69">
        <v>7.5</v>
      </c>
      <c r="AG14" s="67">
        <v>2273</v>
      </c>
      <c r="AH14" s="67">
        <v>0.44900000000000001</v>
      </c>
      <c r="AI14" s="67">
        <v>0.84</v>
      </c>
      <c r="AK14" s="69">
        <v>7.5</v>
      </c>
      <c r="AL14" s="67">
        <v>2337</v>
      </c>
      <c r="AM14" s="67">
        <v>0.46100000000000002</v>
      </c>
      <c r="AN14" s="67">
        <v>0.8</v>
      </c>
      <c r="AP14" s="69">
        <v>7.5</v>
      </c>
      <c r="AQ14" s="67">
        <v>2353</v>
      </c>
      <c r="AR14" s="67">
        <v>0.46400000000000002</v>
      </c>
      <c r="AS14" s="67">
        <v>0.81</v>
      </c>
      <c r="AU14" s="69">
        <v>7.5</v>
      </c>
      <c r="AV14" s="67">
        <v>2579</v>
      </c>
      <c r="AW14" s="67">
        <v>0.47199999999999998</v>
      </c>
      <c r="AX14" s="67">
        <v>0.78</v>
      </c>
      <c r="AZ14" s="69">
        <v>7.5</v>
      </c>
      <c r="BA14" s="67">
        <v>2555</v>
      </c>
      <c r="BB14" s="67">
        <v>0.46800000000000003</v>
      </c>
      <c r="BC14" s="67">
        <v>0.82</v>
      </c>
    </row>
    <row r="15" spans="2:55" ht="14.4" customHeight="1" x14ac:dyDescent="0.3">
      <c r="B15" s="69">
        <v>8</v>
      </c>
      <c r="C15" s="67">
        <v>1674</v>
      </c>
      <c r="D15" s="67">
        <v>0.47199999999999998</v>
      </c>
      <c r="E15" s="67">
        <v>0.78</v>
      </c>
      <c r="G15" s="69">
        <v>8</v>
      </c>
      <c r="H15" s="67">
        <v>1674</v>
      </c>
      <c r="I15" s="67">
        <v>0.47</v>
      </c>
      <c r="J15" s="67">
        <v>0.78</v>
      </c>
      <c r="L15" s="69">
        <v>8</v>
      </c>
      <c r="M15" s="67">
        <v>1857</v>
      </c>
      <c r="N15" s="67">
        <v>0.44600000000000001</v>
      </c>
      <c r="O15" s="67">
        <v>0.79</v>
      </c>
      <c r="Q15" s="69">
        <v>8</v>
      </c>
      <c r="R15" s="67">
        <v>1869</v>
      </c>
      <c r="S15" s="67">
        <v>0.44900000000000001</v>
      </c>
      <c r="T15" s="67">
        <v>0.79</v>
      </c>
      <c r="V15" s="69">
        <v>8</v>
      </c>
      <c r="W15" s="67">
        <v>2067</v>
      </c>
      <c r="X15" s="67">
        <v>0.44700000000000001</v>
      </c>
      <c r="Y15" s="67">
        <v>0.78</v>
      </c>
      <c r="AA15" s="69">
        <v>8</v>
      </c>
      <c r="AB15" s="67">
        <v>2599</v>
      </c>
      <c r="AC15" s="67">
        <v>0.42299999999999999</v>
      </c>
      <c r="AD15" s="67">
        <v>0.7</v>
      </c>
      <c r="AF15" s="69">
        <v>8</v>
      </c>
      <c r="AG15" s="67">
        <v>2736</v>
      </c>
      <c r="AH15" s="67">
        <v>0.44500000000000001</v>
      </c>
      <c r="AI15" s="67">
        <v>0.81</v>
      </c>
      <c r="AK15" s="69">
        <v>8</v>
      </c>
      <c r="AL15" s="67">
        <v>2819</v>
      </c>
      <c r="AM15" s="67">
        <v>0.45800000000000002</v>
      </c>
      <c r="AN15" s="67">
        <v>0.78</v>
      </c>
      <c r="AP15" s="69">
        <v>8</v>
      </c>
      <c r="AQ15" s="67">
        <v>2832</v>
      </c>
      <c r="AR15" s="67">
        <v>0.46100000000000002</v>
      </c>
      <c r="AS15" s="67">
        <v>0.78</v>
      </c>
      <c r="AU15" s="69">
        <v>8</v>
      </c>
      <c r="AV15" s="67">
        <v>3119</v>
      </c>
      <c r="AW15" s="67">
        <v>0.47099999999999997</v>
      </c>
      <c r="AX15" s="67">
        <v>0.78</v>
      </c>
      <c r="AZ15" s="69">
        <v>8</v>
      </c>
      <c r="BA15" s="67">
        <v>3084</v>
      </c>
      <c r="BB15" s="67">
        <v>0.46600000000000003</v>
      </c>
      <c r="BC15" s="67">
        <v>0.8</v>
      </c>
    </row>
    <row r="16" spans="2:55" ht="14.4" customHeight="1" x14ac:dyDescent="0.3">
      <c r="B16" s="69">
        <v>8.5</v>
      </c>
      <c r="C16" s="67">
        <v>1934</v>
      </c>
      <c r="D16" s="67">
        <v>0.45500000000000002</v>
      </c>
      <c r="E16" s="67">
        <v>0.73</v>
      </c>
      <c r="G16" s="69">
        <v>8.5</v>
      </c>
      <c r="H16" s="67">
        <v>1945</v>
      </c>
      <c r="I16" s="67">
        <v>0.46</v>
      </c>
      <c r="J16" s="67">
        <v>0.72</v>
      </c>
      <c r="L16" s="69">
        <v>8.5</v>
      </c>
      <c r="M16" s="67">
        <v>2175</v>
      </c>
      <c r="N16" s="67">
        <v>0.436</v>
      </c>
      <c r="O16" s="67">
        <v>0.74</v>
      </c>
      <c r="Q16" s="69">
        <v>8.5</v>
      </c>
      <c r="R16" s="67">
        <v>2203</v>
      </c>
      <c r="S16" s="67">
        <v>0.441</v>
      </c>
      <c r="T16" s="67">
        <v>0.76</v>
      </c>
      <c r="V16" s="69">
        <v>8.5</v>
      </c>
      <c r="W16" s="67">
        <v>2415</v>
      </c>
      <c r="X16" s="67">
        <v>0.436</v>
      </c>
      <c r="Y16" s="67">
        <v>0.73</v>
      </c>
      <c r="AA16" s="69">
        <v>8.5</v>
      </c>
      <c r="AB16" s="67">
        <v>2925</v>
      </c>
      <c r="AC16" s="67">
        <v>0.39700000000000002</v>
      </c>
      <c r="AD16" s="67">
        <v>0.64</v>
      </c>
      <c r="AF16" s="69">
        <v>8.5</v>
      </c>
      <c r="AG16" s="67">
        <v>3215</v>
      </c>
      <c r="AH16" s="67">
        <v>0.436</v>
      </c>
      <c r="AI16" s="67">
        <v>0.75</v>
      </c>
      <c r="AK16" s="69">
        <v>8.5</v>
      </c>
      <c r="AL16" s="67">
        <v>3322</v>
      </c>
      <c r="AM16" s="67">
        <v>0.45</v>
      </c>
      <c r="AN16" s="67">
        <v>0.74</v>
      </c>
      <c r="AP16" s="69">
        <v>8.5</v>
      </c>
      <c r="AQ16" s="67">
        <v>3327</v>
      </c>
      <c r="AR16" s="67">
        <v>0.45100000000000001</v>
      </c>
      <c r="AS16" s="67">
        <v>0.74</v>
      </c>
      <c r="AU16" s="69">
        <v>8.5</v>
      </c>
      <c r="AV16" s="67">
        <v>3699</v>
      </c>
      <c r="AW16" s="67">
        <v>0.46600000000000003</v>
      </c>
      <c r="AX16" s="67">
        <v>0.76</v>
      </c>
      <c r="AZ16" s="69">
        <v>8.5</v>
      </c>
      <c r="BA16" s="67">
        <v>3631</v>
      </c>
      <c r="BB16" s="67">
        <v>0.45700000000000002</v>
      </c>
      <c r="BC16" s="67">
        <v>0.76</v>
      </c>
    </row>
    <row r="17" spans="2:55" ht="14.4" customHeight="1" x14ac:dyDescent="0.3">
      <c r="B17" s="69">
        <v>9</v>
      </c>
      <c r="C17" s="67">
        <v>2160</v>
      </c>
      <c r="D17" s="67">
        <v>0.42799999999999999</v>
      </c>
      <c r="E17" s="67">
        <v>0.66</v>
      </c>
      <c r="G17" s="69">
        <v>9</v>
      </c>
      <c r="H17" s="67">
        <v>2173</v>
      </c>
      <c r="I17" s="67">
        <v>0.43</v>
      </c>
      <c r="J17" s="67">
        <v>0.64</v>
      </c>
      <c r="L17" s="69">
        <v>9</v>
      </c>
      <c r="M17" s="67">
        <v>2473</v>
      </c>
      <c r="N17" s="67">
        <v>0.41699999999999998</v>
      </c>
      <c r="O17" s="67">
        <v>0.68</v>
      </c>
      <c r="Q17" s="69">
        <v>9</v>
      </c>
      <c r="R17" s="67">
        <v>2534</v>
      </c>
      <c r="S17" s="67">
        <v>0.42799999999999999</v>
      </c>
      <c r="T17" s="67">
        <v>0.71</v>
      </c>
      <c r="V17" s="69">
        <v>9</v>
      </c>
      <c r="W17" s="67">
        <v>2744</v>
      </c>
      <c r="X17" s="67">
        <v>0.41699999999999998</v>
      </c>
      <c r="Y17" s="67">
        <v>0.67</v>
      </c>
      <c r="AA17" s="69">
        <v>9</v>
      </c>
      <c r="AB17" s="67">
        <v>3214</v>
      </c>
      <c r="AC17" s="67">
        <v>0.36699999999999999</v>
      </c>
      <c r="AD17" s="67">
        <v>0.57999999999999996</v>
      </c>
      <c r="AF17" s="69">
        <v>9</v>
      </c>
      <c r="AG17" s="67">
        <v>3668</v>
      </c>
      <c r="AH17" s="67">
        <v>0.41899999999999998</v>
      </c>
      <c r="AI17" s="67">
        <v>0.69</v>
      </c>
      <c r="AK17" s="69">
        <v>9</v>
      </c>
      <c r="AL17" s="67">
        <v>3809</v>
      </c>
      <c r="AM17" s="67">
        <v>0.435</v>
      </c>
      <c r="AN17" s="67">
        <v>0.68</v>
      </c>
      <c r="AP17" s="69">
        <v>9</v>
      </c>
      <c r="AQ17" s="67">
        <v>3807</v>
      </c>
      <c r="AR17" s="67">
        <v>0.435</v>
      </c>
      <c r="AS17" s="67">
        <v>0.68</v>
      </c>
      <c r="AU17" s="69">
        <v>9</v>
      </c>
      <c r="AV17" s="67">
        <v>4283</v>
      </c>
      <c r="AW17" s="67">
        <v>0.45400000000000001</v>
      </c>
      <c r="AX17" s="67">
        <v>0.72</v>
      </c>
      <c r="AZ17" s="69">
        <v>9</v>
      </c>
      <c r="BA17" s="67">
        <v>4193</v>
      </c>
      <c r="BB17" s="67">
        <v>0.44500000000000001</v>
      </c>
      <c r="BC17" s="67">
        <v>0.71</v>
      </c>
    </row>
    <row r="18" spans="2:55" ht="14.4" customHeight="1" x14ac:dyDescent="0.3">
      <c r="B18" s="69">
        <v>9.5</v>
      </c>
      <c r="C18" s="67">
        <v>2316</v>
      </c>
      <c r="D18" s="67">
        <v>0.39</v>
      </c>
      <c r="E18" s="67">
        <v>0.57999999999999996</v>
      </c>
      <c r="G18" s="69">
        <v>9.5</v>
      </c>
      <c r="H18" s="67">
        <v>2373</v>
      </c>
      <c r="I18" s="67">
        <v>0.4</v>
      </c>
      <c r="J18" s="67">
        <v>0.57999999999999996</v>
      </c>
      <c r="L18" s="69">
        <v>9.5</v>
      </c>
      <c r="M18" s="67">
        <v>2737</v>
      </c>
      <c r="N18" s="67">
        <v>0.39300000000000002</v>
      </c>
      <c r="O18" s="67">
        <v>0.61</v>
      </c>
      <c r="Q18" s="69">
        <v>9.5</v>
      </c>
      <c r="R18" s="67">
        <v>2843</v>
      </c>
      <c r="S18" s="67">
        <v>0.40799999999999997</v>
      </c>
      <c r="T18" s="67">
        <v>0.65</v>
      </c>
      <c r="V18" s="69">
        <v>9.5</v>
      </c>
      <c r="W18" s="67">
        <v>3036</v>
      </c>
      <c r="X18" s="67">
        <v>0.39200000000000002</v>
      </c>
      <c r="Y18" s="67">
        <v>0.61</v>
      </c>
      <c r="AA18" s="69">
        <v>9.5</v>
      </c>
      <c r="AB18" s="67">
        <v>3453</v>
      </c>
      <c r="AC18" s="67">
        <v>0.33500000000000002</v>
      </c>
      <c r="AD18" s="67">
        <v>0.52</v>
      </c>
      <c r="AF18" s="69">
        <v>9.5</v>
      </c>
      <c r="AG18" s="67">
        <v>4073</v>
      </c>
      <c r="AH18" s="67">
        <v>0.39600000000000002</v>
      </c>
      <c r="AI18" s="67">
        <v>0.62</v>
      </c>
      <c r="AK18" s="69">
        <v>9.5</v>
      </c>
      <c r="AL18" s="67">
        <v>4264</v>
      </c>
      <c r="AM18" s="67">
        <v>0.41399999999999998</v>
      </c>
      <c r="AN18" s="67">
        <v>0.62</v>
      </c>
      <c r="AP18" s="69">
        <v>9.5</v>
      </c>
      <c r="AQ18" s="67">
        <v>4258</v>
      </c>
      <c r="AR18" s="67">
        <v>0.41399999999999998</v>
      </c>
      <c r="AS18" s="67">
        <v>0.62</v>
      </c>
      <c r="AU18" s="69">
        <v>9.5</v>
      </c>
      <c r="AV18" s="67">
        <v>4843</v>
      </c>
      <c r="AW18" s="67">
        <v>0.437</v>
      </c>
      <c r="AX18" s="67">
        <v>0.67</v>
      </c>
      <c r="AZ18" s="69">
        <v>9.5</v>
      </c>
      <c r="BA18" s="67">
        <v>4702</v>
      </c>
      <c r="BB18" s="67">
        <v>0.42399999999999999</v>
      </c>
      <c r="BC18" s="67">
        <v>0.64</v>
      </c>
    </row>
    <row r="19" spans="2:55" ht="14.4" customHeight="1" x14ac:dyDescent="0.3">
      <c r="B19" s="69">
        <v>10</v>
      </c>
      <c r="C19" s="67">
        <v>2416</v>
      </c>
      <c r="D19" s="67">
        <v>0.34899999999999998</v>
      </c>
      <c r="E19" s="67">
        <v>0.51</v>
      </c>
      <c r="G19" s="69">
        <v>10</v>
      </c>
      <c r="H19" s="67">
        <v>2518</v>
      </c>
      <c r="I19" s="67">
        <v>0.36</v>
      </c>
      <c r="J19" s="67">
        <v>0.52</v>
      </c>
      <c r="L19" s="69">
        <v>10</v>
      </c>
      <c r="M19" s="67">
        <v>2933</v>
      </c>
      <c r="N19" s="67">
        <v>0.36099999999999999</v>
      </c>
      <c r="O19" s="67">
        <v>0.55000000000000004</v>
      </c>
      <c r="Q19" s="69">
        <v>10</v>
      </c>
      <c r="R19" s="67">
        <v>3131</v>
      </c>
      <c r="S19" s="67">
        <v>0.38500000000000001</v>
      </c>
      <c r="T19" s="67">
        <v>0.59</v>
      </c>
      <c r="V19" s="69">
        <v>10</v>
      </c>
      <c r="W19" s="67">
        <v>3264</v>
      </c>
      <c r="X19" s="67">
        <v>0.36199999999999999</v>
      </c>
      <c r="Y19" s="67">
        <v>0.55000000000000004</v>
      </c>
      <c r="AA19" s="69">
        <v>10</v>
      </c>
      <c r="AB19" s="67">
        <v>3638</v>
      </c>
      <c r="AC19" s="67">
        <v>0.30299999999999999</v>
      </c>
      <c r="AD19" s="67">
        <v>0.45</v>
      </c>
      <c r="AF19" s="69">
        <v>10</v>
      </c>
      <c r="AG19" s="67">
        <v>4375</v>
      </c>
      <c r="AH19" s="67">
        <v>0.36399999999999999</v>
      </c>
      <c r="AI19" s="67">
        <v>0.56000000000000005</v>
      </c>
      <c r="AK19" s="69">
        <v>10</v>
      </c>
      <c r="AL19" s="67">
        <v>4651</v>
      </c>
      <c r="AM19" s="67">
        <v>0.38700000000000001</v>
      </c>
      <c r="AN19" s="67">
        <v>0.56000000000000005</v>
      </c>
      <c r="AP19" s="69">
        <v>10</v>
      </c>
      <c r="AQ19" s="67">
        <v>4663</v>
      </c>
      <c r="AR19" s="67">
        <v>0.38800000000000001</v>
      </c>
      <c r="AS19" s="67">
        <v>0.56000000000000005</v>
      </c>
      <c r="AU19" s="69">
        <v>10</v>
      </c>
      <c r="AV19" s="67">
        <v>5326</v>
      </c>
      <c r="AW19" s="67">
        <v>0.41199999999999998</v>
      </c>
      <c r="AX19" s="67">
        <v>0.61</v>
      </c>
      <c r="AZ19" s="69">
        <v>10</v>
      </c>
      <c r="BA19" s="67">
        <v>5157</v>
      </c>
      <c r="BB19" s="67">
        <v>0.39900000000000002</v>
      </c>
      <c r="BC19" s="67">
        <v>0.57999999999999996</v>
      </c>
    </row>
    <row r="20" spans="2:55" ht="14.4" customHeight="1" x14ac:dyDescent="0.3">
      <c r="B20" s="69">
        <v>10.5</v>
      </c>
      <c r="C20" s="67">
        <v>2477</v>
      </c>
      <c r="D20" s="67">
        <v>0.309</v>
      </c>
      <c r="E20" s="67">
        <v>0.44</v>
      </c>
      <c r="G20" s="69">
        <v>10.5</v>
      </c>
      <c r="H20" s="67">
        <v>2619</v>
      </c>
      <c r="I20" s="67">
        <v>0.33</v>
      </c>
      <c r="J20" s="67">
        <v>0.46</v>
      </c>
      <c r="L20" s="69">
        <v>10.5</v>
      </c>
      <c r="M20" s="67">
        <v>3067</v>
      </c>
      <c r="N20" s="67">
        <v>0.32600000000000001</v>
      </c>
      <c r="O20" s="67">
        <v>0.48</v>
      </c>
      <c r="Q20" s="69">
        <v>10.5</v>
      </c>
      <c r="R20" s="67">
        <v>3370</v>
      </c>
      <c r="S20" s="67">
        <v>0.35799999999999998</v>
      </c>
      <c r="T20" s="67">
        <v>0.54</v>
      </c>
      <c r="V20" s="69">
        <v>10.5</v>
      </c>
      <c r="W20" s="67">
        <v>3422</v>
      </c>
      <c r="X20" s="67">
        <v>0.32700000000000001</v>
      </c>
      <c r="Y20" s="67">
        <v>0.48</v>
      </c>
      <c r="AA20" s="69">
        <v>10.5</v>
      </c>
      <c r="AB20" s="67">
        <v>3772</v>
      </c>
      <c r="AC20" s="67">
        <v>0.27100000000000002</v>
      </c>
      <c r="AD20" s="67">
        <v>0.4</v>
      </c>
      <c r="AF20" s="69">
        <v>10.5</v>
      </c>
      <c r="AG20" s="67">
        <v>4583</v>
      </c>
      <c r="AH20" s="67">
        <v>0.33</v>
      </c>
      <c r="AI20" s="67">
        <v>0.49</v>
      </c>
      <c r="AK20" s="69">
        <v>10.5</v>
      </c>
      <c r="AL20" s="67">
        <v>4939</v>
      </c>
      <c r="AM20" s="67">
        <v>0.35499999999999998</v>
      </c>
      <c r="AN20" s="67">
        <v>0.5</v>
      </c>
      <c r="AP20" s="69">
        <v>10.5</v>
      </c>
      <c r="AQ20" s="67">
        <v>5001</v>
      </c>
      <c r="AR20" s="67">
        <v>0.36</v>
      </c>
      <c r="AS20" s="67">
        <v>0.5</v>
      </c>
      <c r="AU20" s="69">
        <v>10.5</v>
      </c>
      <c r="AV20" s="67">
        <v>5682</v>
      </c>
      <c r="AW20" s="67">
        <v>0.379</v>
      </c>
      <c r="AX20" s="67">
        <v>0.54</v>
      </c>
      <c r="AZ20" s="69">
        <v>10.5</v>
      </c>
      <c r="BA20" s="67">
        <v>5522</v>
      </c>
      <c r="BB20" s="67">
        <v>0.36899999999999999</v>
      </c>
      <c r="BC20" s="67">
        <v>0.52</v>
      </c>
    </row>
    <row r="21" spans="2:55" ht="14.4" customHeight="1" x14ac:dyDescent="0.3">
      <c r="B21" s="69">
        <v>11</v>
      </c>
      <c r="C21" s="67">
        <v>2514</v>
      </c>
      <c r="D21" s="67">
        <v>0.27300000000000002</v>
      </c>
      <c r="E21" s="67">
        <v>0.38</v>
      </c>
      <c r="G21" s="69">
        <v>11</v>
      </c>
      <c r="H21" s="67">
        <v>2696</v>
      </c>
      <c r="I21" s="67">
        <v>0.28999999999999998</v>
      </c>
      <c r="J21" s="67">
        <v>0.41</v>
      </c>
      <c r="L21" s="69">
        <v>11</v>
      </c>
      <c r="M21" s="67">
        <v>3164</v>
      </c>
      <c r="N21" s="67">
        <v>0.29199999999999998</v>
      </c>
      <c r="O21" s="67">
        <v>0.42</v>
      </c>
      <c r="Q21" s="69">
        <v>11</v>
      </c>
      <c r="R21" s="67">
        <v>3558</v>
      </c>
      <c r="S21" s="67">
        <v>0.32900000000000001</v>
      </c>
      <c r="T21" s="67">
        <v>0.48</v>
      </c>
      <c r="V21" s="69">
        <v>11</v>
      </c>
      <c r="W21" s="67">
        <v>3540</v>
      </c>
      <c r="X21" s="67">
        <v>0.29499999999999998</v>
      </c>
      <c r="Y21" s="67">
        <v>0.42</v>
      </c>
      <c r="AA21" s="69">
        <v>11</v>
      </c>
      <c r="AB21" s="67">
        <v>3861</v>
      </c>
      <c r="AC21" s="67">
        <v>0.24199999999999999</v>
      </c>
      <c r="AD21" s="67">
        <v>0.34</v>
      </c>
      <c r="AF21" s="69">
        <v>11</v>
      </c>
      <c r="AG21" s="67">
        <v>4732</v>
      </c>
      <c r="AH21" s="67">
        <v>0.29599999999999999</v>
      </c>
      <c r="AI21" s="67">
        <v>0.43</v>
      </c>
      <c r="AK21" s="69">
        <v>11</v>
      </c>
      <c r="AL21" s="67">
        <v>5160</v>
      </c>
      <c r="AM21" s="67">
        <v>0.32300000000000001</v>
      </c>
      <c r="AN21" s="67">
        <v>0.44</v>
      </c>
      <c r="AP21" s="69">
        <v>11</v>
      </c>
      <c r="AQ21" s="67">
        <v>5253</v>
      </c>
      <c r="AR21" s="67">
        <v>0.32900000000000001</v>
      </c>
      <c r="AS21" s="67">
        <v>0.45</v>
      </c>
      <c r="AU21" s="69">
        <v>11</v>
      </c>
      <c r="AV21" s="67">
        <v>5893</v>
      </c>
      <c r="AW21" s="67">
        <v>0.34200000000000003</v>
      </c>
      <c r="AX21" s="67">
        <v>0.48</v>
      </c>
      <c r="AZ21" s="69">
        <v>11</v>
      </c>
      <c r="BA21" s="67">
        <v>5796</v>
      </c>
      <c r="BB21" s="67">
        <v>0.33700000000000002</v>
      </c>
      <c r="BC21" s="67">
        <v>0.46</v>
      </c>
    </row>
    <row r="22" spans="2:55" ht="14.4" customHeight="1" x14ac:dyDescent="0.3">
      <c r="B22" s="69">
        <v>11.5</v>
      </c>
      <c r="C22" s="67">
        <v>2528</v>
      </c>
      <c r="D22" s="67">
        <v>0.24</v>
      </c>
      <c r="E22" s="67">
        <v>0.33</v>
      </c>
      <c r="G22" s="69">
        <v>11.5</v>
      </c>
      <c r="H22" s="67">
        <v>2739</v>
      </c>
      <c r="I22" s="67">
        <v>0.26</v>
      </c>
      <c r="J22" s="67">
        <v>0.36</v>
      </c>
      <c r="L22" s="69">
        <v>11.5</v>
      </c>
      <c r="M22" s="67">
        <v>3202</v>
      </c>
      <c r="N22" s="67">
        <v>0.25900000000000001</v>
      </c>
      <c r="O22" s="67">
        <v>0.37</v>
      </c>
      <c r="Q22" s="69">
        <v>11.5</v>
      </c>
      <c r="R22" s="67">
        <v>3694</v>
      </c>
      <c r="S22" s="67">
        <v>0.29899999999999999</v>
      </c>
      <c r="T22" s="67">
        <v>0.43</v>
      </c>
      <c r="V22" s="69">
        <v>11.5</v>
      </c>
      <c r="W22" s="67">
        <v>3592</v>
      </c>
      <c r="X22" s="67">
        <v>0.26200000000000001</v>
      </c>
      <c r="Y22" s="67">
        <v>0.37</v>
      </c>
      <c r="AA22" s="69">
        <v>11.5</v>
      </c>
      <c r="AB22" s="67">
        <v>3904</v>
      </c>
      <c r="AC22" s="67">
        <v>0.214</v>
      </c>
      <c r="AD22" s="67">
        <v>0.3</v>
      </c>
      <c r="AF22" s="69">
        <v>11.5</v>
      </c>
      <c r="AG22" s="67">
        <v>4794</v>
      </c>
      <c r="AH22" s="67">
        <v>0.26200000000000001</v>
      </c>
      <c r="AI22" s="67">
        <v>0.37</v>
      </c>
      <c r="AK22" s="69">
        <v>11.5</v>
      </c>
      <c r="AL22" s="67">
        <v>5266</v>
      </c>
      <c r="AM22" s="67">
        <v>0.28799999999999998</v>
      </c>
      <c r="AN22" s="67">
        <v>0.39</v>
      </c>
      <c r="AP22" s="69">
        <v>11.5</v>
      </c>
      <c r="AQ22" s="67">
        <v>5416</v>
      </c>
      <c r="AR22" s="67">
        <v>0.29699999999999999</v>
      </c>
      <c r="AS22" s="67">
        <v>0.4</v>
      </c>
      <c r="AU22" s="69">
        <v>11.5</v>
      </c>
      <c r="AV22" s="67">
        <v>5972</v>
      </c>
      <c r="AW22" s="67">
        <v>0.30299999999999999</v>
      </c>
      <c r="AX22" s="67">
        <v>0.41</v>
      </c>
      <c r="AZ22" s="69">
        <v>11.5</v>
      </c>
      <c r="BA22" s="67">
        <v>5957</v>
      </c>
      <c r="BB22" s="67">
        <v>0.30299999999999999</v>
      </c>
      <c r="BC22" s="67">
        <v>0.41</v>
      </c>
    </row>
    <row r="23" spans="2:55" ht="14.4" customHeight="1" x14ac:dyDescent="0.3">
      <c r="B23" s="69">
        <v>12</v>
      </c>
      <c r="C23" s="67">
        <v>2530</v>
      </c>
      <c r="D23" s="67">
        <v>0.21099999999999999</v>
      </c>
      <c r="E23" s="67">
        <v>0.28000000000000003</v>
      </c>
      <c r="G23" s="69">
        <v>12</v>
      </c>
      <c r="H23" s="67">
        <v>2766</v>
      </c>
      <c r="I23" s="67">
        <v>0.23</v>
      </c>
      <c r="J23" s="67">
        <v>0.32</v>
      </c>
      <c r="L23" s="69">
        <v>12</v>
      </c>
      <c r="M23" s="67">
        <v>3221</v>
      </c>
      <c r="N23" s="67">
        <v>0.22900000000000001</v>
      </c>
      <c r="O23" s="67">
        <v>0.32</v>
      </c>
      <c r="Q23" s="69">
        <v>12</v>
      </c>
      <c r="R23" s="67">
        <v>3764</v>
      </c>
      <c r="S23" s="67">
        <v>0.26800000000000002</v>
      </c>
      <c r="T23" s="67">
        <v>0.38</v>
      </c>
      <c r="V23" s="69">
        <v>12</v>
      </c>
      <c r="W23" s="67">
        <v>3616</v>
      </c>
      <c r="X23" s="67">
        <v>0.23200000000000001</v>
      </c>
      <c r="Y23" s="67">
        <v>0.32</v>
      </c>
      <c r="AA23" s="69">
        <v>12</v>
      </c>
      <c r="AB23" s="67">
        <v>3909</v>
      </c>
      <c r="AC23" s="67">
        <v>0.188</v>
      </c>
      <c r="AD23" s="67">
        <v>0.26</v>
      </c>
      <c r="AF23" s="69">
        <v>12</v>
      </c>
      <c r="AG23" s="67">
        <v>4800</v>
      </c>
      <c r="AH23" s="67">
        <v>0.23100000000000001</v>
      </c>
      <c r="AI23" s="67">
        <v>0.32</v>
      </c>
      <c r="AK23" s="69">
        <v>12</v>
      </c>
      <c r="AL23" s="67">
        <v>5300</v>
      </c>
      <c r="AM23" s="67">
        <v>0.255</v>
      </c>
      <c r="AN23" s="67">
        <v>0.34</v>
      </c>
      <c r="AP23" s="69">
        <v>12</v>
      </c>
      <c r="AQ23" s="67">
        <v>5487</v>
      </c>
      <c r="AR23" s="67">
        <v>0.26400000000000001</v>
      </c>
      <c r="AS23" s="67">
        <v>0.35</v>
      </c>
      <c r="AU23" s="69">
        <v>12</v>
      </c>
      <c r="AV23" s="67">
        <v>6000</v>
      </c>
      <c r="AW23" s="67">
        <v>0.26800000000000002</v>
      </c>
      <c r="AX23" s="67">
        <v>0.36</v>
      </c>
      <c r="AZ23" s="69">
        <v>12</v>
      </c>
      <c r="BA23" s="67">
        <v>6000</v>
      </c>
      <c r="BB23" s="67">
        <v>0.26800000000000002</v>
      </c>
      <c r="BC23" s="67">
        <v>0.36</v>
      </c>
    </row>
    <row r="24" spans="2:55" ht="14.4" customHeight="1" x14ac:dyDescent="0.3">
      <c r="B24" s="69">
        <v>12.5</v>
      </c>
      <c r="C24" s="67">
        <v>2530</v>
      </c>
      <c r="D24" s="67"/>
      <c r="E24" s="67">
        <v>0.25</v>
      </c>
      <c r="G24" s="69">
        <v>12.5</v>
      </c>
      <c r="H24" s="67">
        <v>2780</v>
      </c>
      <c r="I24" s="67">
        <v>0.23</v>
      </c>
      <c r="J24" s="67">
        <v>0.28000000000000003</v>
      </c>
      <c r="L24" s="69">
        <v>12.5</v>
      </c>
      <c r="M24" s="67">
        <v>3229</v>
      </c>
      <c r="N24" s="67">
        <v>0.20300000000000001</v>
      </c>
      <c r="O24" s="67">
        <v>0.28000000000000003</v>
      </c>
      <c r="Q24" s="69">
        <v>12.5</v>
      </c>
      <c r="R24" s="67">
        <v>3802</v>
      </c>
      <c r="S24" s="67">
        <v>0.23899999999999999</v>
      </c>
      <c r="T24" s="67">
        <v>0.33</v>
      </c>
      <c r="V24" s="69">
        <v>12.5</v>
      </c>
      <c r="W24" s="67">
        <v>3627</v>
      </c>
      <c r="X24" s="67">
        <v>0.20599999999999999</v>
      </c>
      <c r="Y24" s="67">
        <v>0.28000000000000003</v>
      </c>
      <c r="AA24" s="69">
        <v>12.5</v>
      </c>
      <c r="AB24" s="67">
        <v>3890</v>
      </c>
      <c r="AC24" s="67">
        <v>0.16600000000000001</v>
      </c>
      <c r="AD24" s="67">
        <v>0.23</v>
      </c>
      <c r="AF24" s="69">
        <v>12.5</v>
      </c>
      <c r="AG24" s="67">
        <v>4800</v>
      </c>
      <c r="AH24" s="67">
        <v>0.20499999999999999</v>
      </c>
      <c r="AI24" s="67">
        <v>0.28000000000000003</v>
      </c>
      <c r="AK24" s="69">
        <v>12.5</v>
      </c>
      <c r="AL24" s="67">
        <v>5300</v>
      </c>
      <c r="AM24" s="67">
        <v>0.22600000000000001</v>
      </c>
      <c r="AN24" s="67">
        <v>0.3</v>
      </c>
      <c r="AP24" s="69">
        <v>12.5</v>
      </c>
      <c r="AQ24" s="67">
        <v>5500</v>
      </c>
      <c r="AR24" s="67">
        <v>0.23400000000000001</v>
      </c>
      <c r="AS24" s="67">
        <v>0.31</v>
      </c>
      <c r="AU24" s="69">
        <v>12.5</v>
      </c>
      <c r="AV24" s="67">
        <v>6000</v>
      </c>
      <c r="AW24" s="67">
        <v>0.23699999999999999</v>
      </c>
      <c r="AX24" s="67">
        <v>0.31</v>
      </c>
      <c r="AZ24" s="69">
        <v>12.5</v>
      </c>
      <c r="BA24" s="67">
        <v>6000</v>
      </c>
      <c r="BB24" s="67">
        <v>0.23699999999999999</v>
      </c>
      <c r="BC24" s="67">
        <v>0.31</v>
      </c>
    </row>
    <row r="25" spans="2:55" ht="14.4" customHeight="1" x14ac:dyDescent="0.3">
      <c r="B25" s="69">
        <v>13</v>
      </c>
      <c r="C25" s="67">
        <v>2530</v>
      </c>
      <c r="D25" s="67">
        <v>0.16600000000000001</v>
      </c>
      <c r="E25" s="67">
        <v>0.22</v>
      </c>
      <c r="G25" s="69">
        <v>13</v>
      </c>
      <c r="H25" s="67">
        <v>2780</v>
      </c>
      <c r="I25" s="67">
        <v>0.23</v>
      </c>
      <c r="J25" s="67">
        <v>0.25</v>
      </c>
      <c r="L25" s="69">
        <v>13</v>
      </c>
      <c r="M25" s="67">
        <v>3230</v>
      </c>
      <c r="N25" s="67">
        <v>0.18099999999999999</v>
      </c>
      <c r="O25" s="67">
        <v>0.25</v>
      </c>
      <c r="Q25" s="69">
        <v>13</v>
      </c>
      <c r="R25" s="67">
        <v>3821</v>
      </c>
      <c r="S25" s="67">
        <v>0.214</v>
      </c>
      <c r="T25" s="67">
        <v>0.3</v>
      </c>
      <c r="V25" s="69">
        <v>13</v>
      </c>
      <c r="W25" s="67">
        <v>3630</v>
      </c>
      <c r="X25" s="67">
        <v>0.183</v>
      </c>
      <c r="Y25" s="67">
        <v>0.25</v>
      </c>
      <c r="AA25" s="69">
        <v>13</v>
      </c>
      <c r="AB25" s="67">
        <v>3862</v>
      </c>
      <c r="AC25" s="67">
        <v>0.14599999999999999</v>
      </c>
      <c r="AD25" s="67">
        <v>0.2</v>
      </c>
      <c r="AF25" s="69">
        <v>13</v>
      </c>
      <c r="AG25" s="67">
        <v>4800</v>
      </c>
      <c r="AH25" s="67">
        <v>0.182</v>
      </c>
      <c r="AI25" s="67">
        <v>0.25</v>
      </c>
      <c r="AK25" s="69">
        <v>13</v>
      </c>
      <c r="AL25" s="67">
        <v>5300</v>
      </c>
      <c r="AM25" s="67">
        <v>0.20100000000000001</v>
      </c>
      <c r="AN25" s="67">
        <v>0.26</v>
      </c>
      <c r="AP25" s="69">
        <v>13</v>
      </c>
      <c r="AQ25" s="67">
        <v>5500</v>
      </c>
      <c r="AR25" s="67">
        <v>0.20799999999999999</v>
      </c>
      <c r="AS25" s="67">
        <v>0.27</v>
      </c>
      <c r="AU25" s="69">
        <v>13</v>
      </c>
      <c r="AV25" s="67">
        <v>6000</v>
      </c>
      <c r="AW25" s="67">
        <v>0.21099999999999999</v>
      </c>
      <c r="AX25" s="67">
        <v>0.27</v>
      </c>
      <c r="AZ25" s="69">
        <v>13</v>
      </c>
      <c r="BA25" s="67">
        <v>6000</v>
      </c>
      <c r="BB25" s="67">
        <v>0.21099999999999999</v>
      </c>
      <c r="BC25" s="67">
        <v>0.27</v>
      </c>
    </row>
    <row r="26" spans="2:55" ht="14.4" customHeight="1" x14ac:dyDescent="0.3">
      <c r="B26" s="69">
        <v>13.5</v>
      </c>
      <c r="C26" s="67">
        <v>2530</v>
      </c>
      <c r="D26" s="67"/>
      <c r="E26" s="67">
        <v>0.2</v>
      </c>
      <c r="G26" s="69">
        <v>13.5</v>
      </c>
      <c r="H26" s="67">
        <v>2780</v>
      </c>
      <c r="I26" s="67">
        <v>0.23</v>
      </c>
      <c r="J26" s="67">
        <v>0.22</v>
      </c>
      <c r="L26" s="69">
        <v>13.5</v>
      </c>
      <c r="M26" s="67">
        <v>3230</v>
      </c>
      <c r="N26" s="67">
        <v>0.161</v>
      </c>
      <c r="O26" s="67">
        <v>0.22</v>
      </c>
      <c r="Q26" s="69">
        <v>13.5</v>
      </c>
      <c r="R26" s="67">
        <v>3826</v>
      </c>
      <c r="S26" s="67">
        <v>0.191</v>
      </c>
      <c r="T26" s="67">
        <v>0.26</v>
      </c>
      <c r="V26" s="69">
        <v>13.5</v>
      </c>
      <c r="W26" s="67">
        <v>3630</v>
      </c>
      <c r="X26" s="67">
        <v>0.16300000000000001</v>
      </c>
      <c r="Y26" s="67">
        <v>0.22</v>
      </c>
      <c r="AA26" s="69">
        <v>13.5</v>
      </c>
      <c r="AB26" s="67">
        <v>3824</v>
      </c>
      <c r="AC26" s="67">
        <v>0.129</v>
      </c>
      <c r="AD26" s="67">
        <v>0.17</v>
      </c>
      <c r="AF26" s="69">
        <v>13.5</v>
      </c>
      <c r="AG26" s="67">
        <v>4800</v>
      </c>
      <c r="AH26" s="67">
        <v>0.16200000000000001</v>
      </c>
      <c r="AI26" s="67">
        <v>0.22</v>
      </c>
      <c r="AK26" s="69">
        <v>13.5</v>
      </c>
      <c r="AL26" s="67">
        <v>5300</v>
      </c>
      <c r="AM26" s="67">
        <v>0.17899999999999999</v>
      </c>
      <c r="AN26" s="67">
        <v>0.23</v>
      </c>
      <c r="AP26" s="69">
        <v>13.5</v>
      </c>
      <c r="AQ26" s="67">
        <v>5500</v>
      </c>
      <c r="AR26" s="67">
        <v>0.186</v>
      </c>
      <c r="AS26" s="67">
        <v>0.24</v>
      </c>
      <c r="AU26" s="69">
        <v>13.5</v>
      </c>
      <c r="AV26" s="67">
        <v>6000</v>
      </c>
      <c r="AW26" s="67">
        <v>0.188</v>
      </c>
      <c r="AX26" s="67">
        <v>0.24</v>
      </c>
      <c r="AZ26" s="69">
        <v>13.5</v>
      </c>
      <c r="BA26" s="67">
        <v>6000</v>
      </c>
      <c r="BB26" s="67">
        <v>0.188</v>
      </c>
      <c r="BC26" s="67">
        <v>0.24</v>
      </c>
    </row>
    <row r="27" spans="2:55" ht="14.4" customHeight="1" x14ac:dyDescent="0.3">
      <c r="B27" s="69">
        <v>14</v>
      </c>
      <c r="C27" s="67">
        <v>2530</v>
      </c>
      <c r="D27" s="67">
        <v>0.13300000000000001</v>
      </c>
      <c r="E27" s="67">
        <v>0.18</v>
      </c>
      <c r="G27" s="69">
        <v>14</v>
      </c>
      <c r="H27" s="67">
        <v>2780</v>
      </c>
      <c r="I27" s="67">
        <v>0.23</v>
      </c>
      <c r="J27" s="67">
        <v>0.19</v>
      </c>
      <c r="L27" s="69">
        <v>14</v>
      </c>
      <c r="M27" s="67">
        <v>3230</v>
      </c>
      <c r="N27" s="67">
        <v>0.14499999999999999</v>
      </c>
      <c r="O27" s="67">
        <v>0.2</v>
      </c>
      <c r="Q27" s="69">
        <v>14</v>
      </c>
      <c r="R27" s="67">
        <v>3829</v>
      </c>
      <c r="S27" s="67">
        <v>0.17199999999999999</v>
      </c>
      <c r="T27" s="67">
        <v>0.23</v>
      </c>
      <c r="V27" s="69">
        <v>14</v>
      </c>
      <c r="W27" s="67">
        <v>3630</v>
      </c>
      <c r="X27" s="67">
        <v>0.14699999999999999</v>
      </c>
      <c r="Y27" s="67">
        <v>0.2</v>
      </c>
      <c r="AA27" s="69">
        <v>14</v>
      </c>
      <c r="AB27" s="67">
        <v>3789</v>
      </c>
      <c r="AC27" s="67">
        <v>0.115</v>
      </c>
      <c r="AD27" s="67">
        <v>0.15</v>
      </c>
      <c r="AF27" s="69">
        <v>14</v>
      </c>
      <c r="AG27" s="67">
        <v>4800</v>
      </c>
      <c r="AH27" s="67">
        <v>0.14599999999999999</v>
      </c>
      <c r="AI27" s="67">
        <v>0.2</v>
      </c>
      <c r="AK27" s="69">
        <v>14</v>
      </c>
      <c r="AL27" s="67">
        <v>5300</v>
      </c>
      <c r="AM27" s="67">
        <v>0.161</v>
      </c>
      <c r="AN27" s="67">
        <v>0.21</v>
      </c>
      <c r="AP27" s="69">
        <v>14</v>
      </c>
      <c r="AQ27" s="67">
        <v>5500</v>
      </c>
      <c r="AR27" s="67">
        <v>0.16700000000000001</v>
      </c>
      <c r="AS27" s="67">
        <v>0.21</v>
      </c>
      <c r="AU27" s="69">
        <v>14</v>
      </c>
      <c r="AV27" s="67">
        <v>6000</v>
      </c>
      <c r="AW27" s="67">
        <v>0.16900000000000001</v>
      </c>
      <c r="AX27" s="67">
        <v>0.21</v>
      </c>
      <c r="AZ27" s="69">
        <v>14</v>
      </c>
      <c r="BA27" s="67">
        <v>6000</v>
      </c>
      <c r="BB27" s="67">
        <v>0.16900000000000001</v>
      </c>
      <c r="BC27" s="67">
        <v>0.22</v>
      </c>
    </row>
    <row r="28" spans="2:55" ht="14.4" customHeight="1" x14ac:dyDescent="0.3">
      <c r="B28" s="69">
        <v>14.5</v>
      </c>
      <c r="C28" s="67">
        <v>2530</v>
      </c>
      <c r="D28" s="67"/>
      <c r="E28" s="67">
        <v>0.16</v>
      </c>
      <c r="G28" s="69">
        <v>14.5</v>
      </c>
      <c r="H28" s="67">
        <v>2780</v>
      </c>
      <c r="I28" s="67">
        <v>0.23</v>
      </c>
      <c r="J28" s="67">
        <v>0.17</v>
      </c>
      <c r="L28" s="69">
        <v>14.5</v>
      </c>
      <c r="M28" s="67">
        <v>3230</v>
      </c>
      <c r="N28" s="67">
        <v>0.13</v>
      </c>
      <c r="O28" s="67">
        <v>0.18</v>
      </c>
      <c r="Q28" s="69">
        <v>14.5</v>
      </c>
      <c r="R28" s="67">
        <v>3830</v>
      </c>
      <c r="S28" s="67">
        <v>0.155</v>
      </c>
      <c r="T28" s="67">
        <v>0.21</v>
      </c>
      <c r="V28" s="69">
        <v>14.5</v>
      </c>
      <c r="W28" s="67">
        <v>3630</v>
      </c>
      <c r="X28" s="67">
        <v>0.13200000000000001</v>
      </c>
      <c r="Y28" s="67">
        <v>0.18</v>
      </c>
      <c r="AA28" s="69">
        <v>14.5</v>
      </c>
      <c r="AB28" s="67">
        <v>3751</v>
      </c>
      <c r="AC28" s="67">
        <v>0.10199999999999999</v>
      </c>
      <c r="AD28" s="67">
        <v>0.14000000000000001</v>
      </c>
      <c r="AF28" s="69">
        <v>14.5</v>
      </c>
      <c r="AG28" s="67">
        <v>4800</v>
      </c>
      <c r="AH28" s="67">
        <v>0.13100000000000001</v>
      </c>
      <c r="AI28" s="67">
        <v>0.18</v>
      </c>
      <c r="AK28" s="69">
        <v>14.5</v>
      </c>
      <c r="AL28" s="67">
        <v>5300</v>
      </c>
      <c r="AM28" s="67">
        <v>0.14499999999999999</v>
      </c>
      <c r="AN28" s="67">
        <v>0.18</v>
      </c>
      <c r="AP28" s="69">
        <v>14.5</v>
      </c>
      <c r="AQ28" s="67">
        <v>5500</v>
      </c>
      <c r="AR28" s="67">
        <v>0.15</v>
      </c>
      <c r="AS28" s="67">
        <v>0.19</v>
      </c>
      <c r="AU28" s="69">
        <v>14.5</v>
      </c>
      <c r="AV28" s="67">
        <v>6000</v>
      </c>
      <c r="AW28" s="67">
        <v>0.152</v>
      </c>
      <c r="AX28" s="67">
        <v>0.19</v>
      </c>
      <c r="AZ28" s="69">
        <v>14.5</v>
      </c>
      <c r="BA28" s="67">
        <v>6000</v>
      </c>
      <c r="BB28" s="67">
        <v>0.152</v>
      </c>
      <c r="BC28" s="67">
        <v>0.19</v>
      </c>
    </row>
    <row r="29" spans="2:55" ht="14.4" customHeight="1" x14ac:dyDescent="0.3">
      <c r="B29" s="69">
        <v>15</v>
      </c>
      <c r="C29" s="67">
        <v>2530</v>
      </c>
      <c r="D29" s="67">
        <v>0.108</v>
      </c>
      <c r="E29" s="67">
        <v>0.14000000000000001</v>
      </c>
      <c r="G29" s="69">
        <v>15</v>
      </c>
      <c r="H29" s="67">
        <v>2780</v>
      </c>
      <c r="I29" s="67">
        <v>0.23</v>
      </c>
      <c r="J29" s="67">
        <v>0.16</v>
      </c>
      <c r="L29" s="69">
        <v>15</v>
      </c>
      <c r="M29" s="67">
        <v>3230</v>
      </c>
      <c r="N29" s="67">
        <v>0.11799999999999999</v>
      </c>
      <c r="O29" s="67">
        <v>0.16</v>
      </c>
      <c r="Q29" s="69">
        <v>15</v>
      </c>
      <c r="R29" s="67">
        <v>3830</v>
      </c>
      <c r="S29" s="67">
        <v>0.14000000000000001</v>
      </c>
      <c r="T29" s="67">
        <v>0.19</v>
      </c>
      <c r="V29" s="69">
        <v>15</v>
      </c>
      <c r="W29" s="67">
        <v>3630</v>
      </c>
      <c r="X29" s="67">
        <v>0.11899999999999999</v>
      </c>
      <c r="Y29" s="67">
        <v>0.16</v>
      </c>
      <c r="AA29" s="69">
        <v>15</v>
      </c>
      <c r="AB29" s="67">
        <v>3715</v>
      </c>
      <c r="AC29" s="67">
        <v>9.1999999999999998E-2</v>
      </c>
      <c r="AD29" s="67">
        <v>0.12</v>
      </c>
      <c r="AF29" s="69">
        <v>15</v>
      </c>
      <c r="AG29" s="67">
        <v>4800</v>
      </c>
      <c r="AH29" s="67">
        <v>0.11799999999999999</v>
      </c>
      <c r="AI29" s="67">
        <v>0.16</v>
      </c>
      <c r="AK29" s="69">
        <v>15</v>
      </c>
      <c r="AL29" s="67">
        <v>5300</v>
      </c>
      <c r="AM29" s="67">
        <v>0.13100000000000001</v>
      </c>
      <c r="AN29" s="67">
        <v>0.17</v>
      </c>
      <c r="AP29" s="69">
        <v>15</v>
      </c>
      <c r="AQ29" s="67">
        <v>5500</v>
      </c>
      <c r="AR29" s="67">
        <v>0.13600000000000001</v>
      </c>
      <c r="AS29" s="67">
        <v>0.17</v>
      </c>
      <c r="AU29" s="69">
        <v>15</v>
      </c>
      <c r="AV29" s="67">
        <v>6000</v>
      </c>
      <c r="AW29" s="67">
        <v>0.13700000000000001</v>
      </c>
      <c r="AX29" s="67">
        <v>0.17</v>
      </c>
      <c r="AZ29" s="69">
        <v>15</v>
      </c>
      <c r="BA29" s="67">
        <v>6000</v>
      </c>
      <c r="BB29" s="67">
        <v>0.13700000000000001</v>
      </c>
      <c r="BC29" s="67">
        <v>0.17</v>
      </c>
    </row>
    <row r="30" spans="2:55" ht="14.4" customHeight="1" x14ac:dyDescent="0.3">
      <c r="B30" s="69">
        <v>15.5</v>
      </c>
      <c r="C30" s="67">
        <v>2530</v>
      </c>
      <c r="D30" s="67"/>
      <c r="E30" s="67">
        <v>0.13</v>
      </c>
      <c r="G30" s="69">
        <v>15.5</v>
      </c>
      <c r="H30" s="67">
        <v>2780</v>
      </c>
      <c r="I30" s="67">
        <v>0.23</v>
      </c>
      <c r="J30" s="67">
        <v>0.14000000000000001</v>
      </c>
      <c r="L30" s="69">
        <v>15.5</v>
      </c>
      <c r="M30" s="67">
        <v>3230</v>
      </c>
      <c r="N30" s="67">
        <v>0.107</v>
      </c>
      <c r="O30" s="67">
        <v>0.14000000000000001</v>
      </c>
      <c r="Q30" s="69">
        <v>15.5</v>
      </c>
      <c r="R30" s="67">
        <v>3830</v>
      </c>
      <c r="S30" s="67">
        <v>0.127</v>
      </c>
      <c r="T30" s="67">
        <v>0.17</v>
      </c>
      <c r="V30" s="69">
        <v>15.5</v>
      </c>
      <c r="W30" s="67">
        <v>3630</v>
      </c>
      <c r="X30" s="67">
        <v>0.108</v>
      </c>
      <c r="Y30" s="67">
        <v>0.15</v>
      </c>
      <c r="AA30" s="69">
        <v>15.5</v>
      </c>
      <c r="AB30" s="67">
        <v>3674</v>
      </c>
      <c r="AC30" s="67">
        <v>8.2000000000000003E-2</v>
      </c>
      <c r="AD30" s="67">
        <v>0.11</v>
      </c>
      <c r="AF30" s="69">
        <v>15.5</v>
      </c>
      <c r="AG30" s="67">
        <v>4800</v>
      </c>
      <c r="AH30" s="67">
        <v>0.107</v>
      </c>
      <c r="AI30" s="67">
        <v>0.14000000000000001</v>
      </c>
      <c r="AK30" s="69">
        <v>15.5</v>
      </c>
      <c r="AL30" s="67">
        <v>5300</v>
      </c>
      <c r="AM30" s="67">
        <v>0.11899999999999999</v>
      </c>
      <c r="AN30" s="67">
        <v>0.15</v>
      </c>
      <c r="AP30" s="69">
        <v>15.5</v>
      </c>
      <c r="AQ30" s="67">
        <v>5500</v>
      </c>
      <c r="AR30" s="67">
        <v>0.123</v>
      </c>
      <c r="AS30" s="67">
        <v>0.15</v>
      </c>
      <c r="AU30" s="69">
        <v>15.5</v>
      </c>
      <c r="AV30" s="67">
        <v>6000</v>
      </c>
      <c r="AW30" s="67">
        <v>0.125</v>
      </c>
      <c r="AX30" s="67">
        <v>0.16</v>
      </c>
      <c r="AZ30" s="69">
        <v>15.5</v>
      </c>
      <c r="BA30" s="67">
        <v>6000</v>
      </c>
      <c r="BB30" s="67">
        <v>0.125</v>
      </c>
      <c r="BC30" s="67">
        <v>0.16</v>
      </c>
    </row>
    <row r="31" spans="2:55" ht="14.4" customHeight="1" x14ac:dyDescent="0.3">
      <c r="B31" s="69">
        <v>16</v>
      </c>
      <c r="C31" s="67">
        <v>2530</v>
      </c>
      <c r="D31" s="67">
        <v>8.8999999999999996E-2</v>
      </c>
      <c r="E31" s="67">
        <v>0.12</v>
      </c>
      <c r="G31" s="69">
        <v>16</v>
      </c>
      <c r="H31" s="67">
        <v>2780</v>
      </c>
      <c r="I31" s="67">
        <v>0.23</v>
      </c>
      <c r="J31" s="67">
        <v>0.13</v>
      </c>
      <c r="L31" s="69">
        <v>16</v>
      </c>
      <c r="M31" s="67">
        <v>3230</v>
      </c>
      <c r="N31" s="67">
        <v>9.7000000000000003E-2</v>
      </c>
      <c r="O31" s="67">
        <v>0.13</v>
      </c>
      <c r="Q31" s="69">
        <v>16</v>
      </c>
      <c r="R31" s="67">
        <v>3830</v>
      </c>
      <c r="S31" s="67">
        <v>0.115</v>
      </c>
      <c r="T31" s="67">
        <v>0.16</v>
      </c>
      <c r="V31" s="69">
        <v>16</v>
      </c>
      <c r="W31" s="67">
        <v>3630</v>
      </c>
      <c r="X31" s="67">
        <v>9.8000000000000004E-2</v>
      </c>
      <c r="Y31" s="67">
        <v>0.13</v>
      </c>
      <c r="AA31" s="69">
        <v>16</v>
      </c>
      <c r="AB31" s="67">
        <v>3636</v>
      </c>
      <c r="AC31" s="67">
        <v>7.3999999999999996E-2</v>
      </c>
      <c r="AD31" s="67">
        <v>0.1</v>
      </c>
      <c r="AF31" s="69">
        <v>16</v>
      </c>
      <c r="AG31" s="67">
        <v>4800</v>
      </c>
      <c r="AH31" s="67">
        <v>9.8000000000000004E-2</v>
      </c>
      <c r="AI31" s="67">
        <v>0.13</v>
      </c>
      <c r="AK31" s="69">
        <v>16</v>
      </c>
      <c r="AL31" s="67">
        <v>5300</v>
      </c>
      <c r="AM31" s="67">
        <v>0.108</v>
      </c>
      <c r="AN31" s="67">
        <v>0.14000000000000001</v>
      </c>
      <c r="AP31" s="69">
        <v>16</v>
      </c>
      <c r="AQ31" s="67">
        <v>5500</v>
      </c>
      <c r="AR31" s="67">
        <v>0.112</v>
      </c>
      <c r="AS31" s="67">
        <v>0.14000000000000001</v>
      </c>
      <c r="AU31" s="69">
        <v>16</v>
      </c>
      <c r="AV31" s="67">
        <v>6000</v>
      </c>
      <c r="AW31" s="67">
        <v>0.113</v>
      </c>
      <c r="AX31" s="67">
        <v>0.14000000000000001</v>
      </c>
      <c r="AZ31" s="69">
        <v>16</v>
      </c>
      <c r="BA31" s="67">
        <v>6000</v>
      </c>
      <c r="BB31" s="67">
        <v>0.113</v>
      </c>
      <c r="BC31" s="67">
        <v>0.14000000000000001</v>
      </c>
    </row>
    <row r="32" spans="2:55" ht="14.4" customHeight="1" x14ac:dyDescent="0.3">
      <c r="B32" s="69">
        <v>16.5</v>
      </c>
      <c r="C32" s="67">
        <v>2530</v>
      </c>
      <c r="D32" s="67"/>
      <c r="E32" s="67">
        <v>0.11</v>
      </c>
      <c r="G32" s="69">
        <v>16.5</v>
      </c>
      <c r="H32" s="67">
        <v>2780</v>
      </c>
      <c r="I32" s="67">
        <v>0.23</v>
      </c>
      <c r="J32" s="67">
        <v>0.12</v>
      </c>
      <c r="L32" s="69">
        <v>16.5</v>
      </c>
      <c r="M32" s="67">
        <v>3230</v>
      </c>
      <c r="N32" s="67">
        <v>8.7999999999999995E-2</v>
      </c>
      <c r="O32" s="67">
        <v>0.12</v>
      </c>
      <c r="Q32" s="69">
        <v>16.5</v>
      </c>
      <c r="R32" s="67">
        <v>3830</v>
      </c>
      <c r="S32" s="67">
        <v>0.105</v>
      </c>
      <c r="T32" s="67">
        <v>0.14000000000000001</v>
      </c>
      <c r="V32" s="69">
        <v>16.5</v>
      </c>
      <c r="W32" s="67">
        <v>3630</v>
      </c>
      <c r="X32" s="67">
        <v>8.8999999999999996E-2</v>
      </c>
      <c r="Y32" s="67">
        <v>0.12</v>
      </c>
      <c r="AA32" s="69">
        <v>16.5</v>
      </c>
      <c r="AB32" s="67">
        <v>3598</v>
      </c>
      <c r="AC32" s="67">
        <v>6.7000000000000004E-2</v>
      </c>
      <c r="AD32" s="67">
        <v>0.09</v>
      </c>
      <c r="AF32" s="69">
        <v>16.5</v>
      </c>
      <c r="AG32" s="67">
        <v>4800</v>
      </c>
      <c r="AH32" s="67">
        <v>8.8999999999999996E-2</v>
      </c>
      <c r="AI32" s="67">
        <v>0.12</v>
      </c>
      <c r="AK32" s="69">
        <v>16.5</v>
      </c>
      <c r="AL32" s="67">
        <v>5300</v>
      </c>
      <c r="AM32" s="67">
        <v>9.8000000000000004E-2</v>
      </c>
      <c r="AN32" s="67">
        <v>0.13</v>
      </c>
      <c r="AP32" s="69">
        <v>16.5</v>
      </c>
      <c r="AQ32" s="67">
        <v>5500</v>
      </c>
      <c r="AR32" s="67">
        <v>0.10199999999999999</v>
      </c>
      <c r="AS32" s="67">
        <v>0.13</v>
      </c>
      <c r="AU32" s="69">
        <v>16.5</v>
      </c>
      <c r="AV32" s="67">
        <v>6000</v>
      </c>
      <c r="AW32" s="67">
        <v>0.10299999999999999</v>
      </c>
      <c r="AX32" s="67">
        <v>0.13</v>
      </c>
      <c r="AZ32" s="69">
        <v>16.5</v>
      </c>
      <c r="BA32" s="67">
        <v>6000</v>
      </c>
      <c r="BB32" s="67">
        <v>0.10299999999999999</v>
      </c>
      <c r="BC32" s="67">
        <v>0.13</v>
      </c>
    </row>
    <row r="33" spans="1:55" ht="14.4" customHeight="1" x14ac:dyDescent="0.3">
      <c r="B33" s="69">
        <v>17</v>
      </c>
      <c r="C33" s="67">
        <v>2530</v>
      </c>
      <c r="D33" s="67">
        <v>7.3999999999999996E-2</v>
      </c>
      <c r="E33" s="67">
        <v>0.1</v>
      </c>
      <c r="G33" s="69">
        <v>17</v>
      </c>
      <c r="H33" s="67">
        <v>2780</v>
      </c>
      <c r="I33" s="67">
        <v>0.23</v>
      </c>
      <c r="J33" s="67">
        <v>0.11</v>
      </c>
      <c r="L33" s="69">
        <v>17</v>
      </c>
      <c r="M33" s="67">
        <v>3230</v>
      </c>
      <c r="N33" s="67">
        <v>8.1000000000000003E-2</v>
      </c>
      <c r="O33" s="67">
        <v>0.11</v>
      </c>
      <c r="Q33" s="69">
        <v>17</v>
      </c>
      <c r="R33" s="67">
        <v>3830</v>
      </c>
      <c r="S33" s="67">
        <v>9.6000000000000002E-2</v>
      </c>
      <c r="T33" s="67">
        <v>0.13</v>
      </c>
      <c r="V33" s="69">
        <v>17</v>
      </c>
      <c r="W33" s="67">
        <v>3630</v>
      </c>
      <c r="X33" s="67">
        <v>8.2000000000000003E-2</v>
      </c>
      <c r="Y33" s="67">
        <v>0.11</v>
      </c>
      <c r="AA33" s="69">
        <v>17</v>
      </c>
      <c r="AB33" s="67">
        <v>3561</v>
      </c>
      <c r="AC33" s="67">
        <v>0.06</v>
      </c>
      <c r="AD33" s="67">
        <v>0.08</v>
      </c>
      <c r="AF33" s="69">
        <v>17</v>
      </c>
      <c r="AG33" s="67">
        <v>4800</v>
      </c>
      <c r="AH33" s="67">
        <v>8.1000000000000003E-2</v>
      </c>
      <c r="AI33" s="67">
        <v>0.11</v>
      </c>
      <c r="AK33" s="69">
        <v>17</v>
      </c>
      <c r="AL33" s="67">
        <v>5300</v>
      </c>
      <c r="AM33" s="67">
        <v>0.09</v>
      </c>
      <c r="AN33" s="67">
        <v>0.11</v>
      </c>
      <c r="AP33" s="69">
        <v>17</v>
      </c>
      <c r="AQ33" s="67">
        <v>5500</v>
      </c>
      <c r="AR33" s="67">
        <v>9.2999999999999999E-2</v>
      </c>
      <c r="AS33" s="67">
        <v>0.12</v>
      </c>
      <c r="AU33" s="69">
        <v>17</v>
      </c>
      <c r="AV33" s="67">
        <v>6000</v>
      </c>
      <c r="AW33" s="67">
        <v>9.4E-2</v>
      </c>
      <c r="AX33" s="67">
        <v>0.12</v>
      </c>
      <c r="AZ33" s="69">
        <v>17</v>
      </c>
      <c r="BA33" s="67">
        <v>6000</v>
      </c>
      <c r="BB33" s="67">
        <v>9.4E-2</v>
      </c>
      <c r="BC33" s="67">
        <v>0.12</v>
      </c>
    </row>
    <row r="34" spans="1:55" ht="14.4" customHeight="1" x14ac:dyDescent="0.3">
      <c r="B34" s="69">
        <v>17.5</v>
      </c>
      <c r="C34" s="67">
        <v>2530</v>
      </c>
      <c r="D34" s="67"/>
      <c r="E34" s="67">
        <v>0.09</v>
      </c>
      <c r="G34" s="69">
        <v>17.5</v>
      </c>
      <c r="H34" s="67">
        <v>2780</v>
      </c>
      <c r="I34" s="67">
        <v>0.23</v>
      </c>
      <c r="J34" s="67">
        <v>0.1</v>
      </c>
      <c r="L34" s="69">
        <v>17.5</v>
      </c>
      <c r="M34" s="67">
        <v>3230</v>
      </c>
      <c r="N34" s="67">
        <v>7.3999999999999996E-2</v>
      </c>
      <c r="O34" s="67">
        <v>0.1</v>
      </c>
      <c r="Q34" s="69">
        <v>17.5</v>
      </c>
      <c r="R34" s="67">
        <v>3830</v>
      </c>
      <c r="S34" s="67">
        <v>8.7999999999999995E-2</v>
      </c>
      <c r="T34" s="67">
        <v>0.12</v>
      </c>
      <c r="V34" s="69">
        <v>17.5</v>
      </c>
      <c r="W34" s="67">
        <v>3630</v>
      </c>
      <c r="X34" s="67">
        <v>7.4999999999999997E-2</v>
      </c>
      <c r="Y34" s="67">
        <v>0.1</v>
      </c>
      <c r="AA34" s="69">
        <v>17.5</v>
      </c>
      <c r="AB34" s="67">
        <v>3522</v>
      </c>
      <c r="AC34" s="67">
        <v>5.5E-2</v>
      </c>
      <c r="AD34" s="67">
        <v>7.0000000000000007E-2</v>
      </c>
      <c r="AF34" s="69">
        <v>17.5</v>
      </c>
      <c r="AG34" s="67">
        <v>4800</v>
      </c>
      <c r="AH34" s="67">
        <v>7.4999999999999997E-2</v>
      </c>
      <c r="AI34" s="67">
        <v>0.1</v>
      </c>
      <c r="AK34" s="69">
        <v>17.5</v>
      </c>
      <c r="AL34" s="67">
        <v>5300</v>
      </c>
      <c r="AM34" s="67">
        <v>8.2000000000000003E-2</v>
      </c>
      <c r="AN34" s="67">
        <v>0.11</v>
      </c>
      <c r="AP34" s="69">
        <v>17.5</v>
      </c>
      <c r="AQ34" s="67">
        <v>5500</v>
      </c>
      <c r="AR34" s="67">
        <v>8.5000000000000006E-2</v>
      </c>
      <c r="AS34" s="67">
        <v>0.11</v>
      </c>
      <c r="AU34" s="69">
        <v>17.5</v>
      </c>
      <c r="AV34" s="67">
        <v>6000</v>
      </c>
      <c r="AW34" s="67">
        <v>8.6999999999999994E-2</v>
      </c>
      <c r="AX34" s="67">
        <v>0.11</v>
      </c>
      <c r="AZ34" s="69">
        <v>17.5</v>
      </c>
      <c r="BA34" s="67">
        <v>6000</v>
      </c>
      <c r="BB34" s="67">
        <v>8.6999999999999994E-2</v>
      </c>
      <c r="BC34" s="67">
        <v>0.11</v>
      </c>
    </row>
    <row r="35" spans="1:55" ht="14.4" customHeight="1" x14ac:dyDescent="0.3">
      <c r="B35" s="69">
        <v>18</v>
      </c>
      <c r="C35" s="67">
        <v>2530</v>
      </c>
      <c r="D35" s="67">
        <v>6.3E-2</v>
      </c>
      <c r="E35" s="67">
        <v>0.08</v>
      </c>
      <c r="G35" s="69">
        <v>18</v>
      </c>
      <c r="H35" s="67">
        <v>2780</v>
      </c>
      <c r="I35" s="67">
        <v>0.23</v>
      </c>
      <c r="J35" s="67">
        <v>0.09</v>
      </c>
      <c r="L35" s="69">
        <v>18</v>
      </c>
      <c r="M35" s="67">
        <v>3230</v>
      </c>
      <c r="N35" s="67">
        <v>6.8000000000000005E-2</v>
      </c>
      <c r="O35" s="67">
        <v>0.09</v>
      </c>
      <c r="Q35" s="69">
        <v>18</v>
      </c>
      <c r="R35" s="67">
        <v>3830</v>
      </c>
      <c r="S35" s="67">
        <v>8.1000000000000003E-2</v>
      </c>
      <c r="T35" s="67">
        <v>0.11</v>
      </c>
      <c r="V35" s="69">
        <v>18</v>
      </c>
      <c r="W35" s="67">
        <v>3630</v>
      </c>
      <c r="X35" s="67">
        <v>6.9000000000000006E-2</v>
      </c>
      <c r="Y35" s="67">
        <v>0.1</v>
      </c>
      <c r="AA35" s="69">
        <v>18</v>
      </c>
      <c r="AB35" s="67">
        <v>3485</v>
      </c>
      <c r="AC35" s="67">
        <v>0.05</v>
      </c>
      <c r="AD35" s="67">
        <v>7.0000000000000007E-2</v>
      </c>
      <c r="AF35" s="69">
        <v>18</v>
      </c>
      <c r="AG35" s="67">
        <v>4800</v>
      </c>
      <c r="AH35" s="67">
        <v>6.9000000000000006E-2</v>
      </c>
      <c r="AI35" s="67">
        <v>0.09</v>
      </c>
      <c r="AK35" s="69">
        <v>18</v>
      </c>
      <c r="AL35" s="67">
        <v>5300</v>
      </c>
      <c r="AM35" s="67">
        <v>7.5999999999999998E-2</v>
      </c>
      <c r="AN35" s="67">
        <v>0.1</v>
      </c>
      <c r="AP35" s="69">
        <v>18</v>
      </c>
      <c r="AQ35" s="67">
        <v>5500</v>
      </c>
      <c r="AR35" s="67">
        <v>7.9000000000000001E-2</v>
      </c>
      <c r="AS35" s="67">
        <v>0.1</v>
      </c>
      <c r="AU35" s="69">
        <v>18</v>
      </c>
      <c r="AV35" s="67">
        <v>6000</v>
      </c>
      <c r="AW35" s="67">
        <v>0.08</v>
      </c>
      <c r="AX35" s="67">
        <v>0.1</v>
      </c>
      <c r="AZ35" s="69">
        <v>18</v>
      </c>
      <c r="BA35" s="67">
        <v>6000</v>
      </c>
      <c r="BB35" s="67">
        <v>0.08</v>
      </c>
      <c r="BC35" s="67">
        <v>0.1</v>
      </c>
    </row>
    <row r="36" spans="1:55" ht="14.4" customHeight="1" x14ac:dyDescent="0.3">
      <c r="B36" s="69">
        <v>18.5</v>
      </c>
      <c r="C36" s="67">
        <v>2530</v>
      </c>
      <c r="D36" s="67"/>
      <c r="E36" s="67">
        <v>0.08</v>
      </c>
      <c r="G36" s="69">
        <v>18.5</v>
      </c>
      <c r="H36" s="67">
        <v>2780</v>
      </c>
      <c r="I36" s="67">
        <v>0.23</v>
      </c>
      <c r="J36" s="67">
        <v>0.09</v>
      </c>
      <c r="L36" s="69">
        <v>18.5</v>
      </c>
      <c r="M36" s="67">
        <v>3230</v>
      </c>
      <c r="N36" s="67">
        <v>6.3E-2</v>
      </c>
      <c r="O36" s="67">
        <v>0.09</v>
      </c>
      <c r="Q36" s="69">
        <v>18.5</v>
      </c>
      <c r="R36" s="67">
        <v>3830</v>
      </c>
      <c r="S36" s="67">
        <v>7.3999999999999996E-2</v>
      </c>
      <c r="T36" s="67">
        <v>0.1</v>
      </c>
      <c r="V36" s="69">
        <v>18.5</v>
      </c>
      <c r="W36" s="67">
        <v>3630</v>
      </c>
      <c r="X36" s="67">
        <v>6.3E-2</v>
      </c>
      <c r="Y36" s="67">
        <v>0.09</v>
      </c>
      <c r="AA36" s="69">
        <v>18.5</v>
      </c>
      <c r="AB36" s="67">
        <v>3447</v>
      </c>
      <c r="AC36" s="67">
        <v>4.4999999999999998E-2</v>
      </c>
      <c r="AD36" s="67">
        <v>0.06</v>
      </c>
      <c r="AF36" s="69">
        <v>18.5</v>
      </c>
      <c r="AG36" s="67">
        <v>4800</v>
      </c>
      <c r="AH36" s="67">
        <v>6.3E-2</v>
      </c>
      <c r="AI36" s="67">
        <v>0.08</v>
      </c>
      <c r="AK36" s="69">
        <v>18.5</v>
      </c>
      <c r="AL36" s="67">
        <v>5300</v>
      </c>
      <c r="AM36" s="67">
        <v>7.0000000000000007E-2</v>
      </c>
      <c r="AN36" s="67">
        <v>0.09</v>
      </c>
      <c r="AP36" s="69">
        <v>18.5</v>
      </c>
      <c r="AQ36" s="67">
        <v>5500</v>
      </c>
      <c r="AR36" s="67">
        <v>7.1999999999999995E-2</v>
      </c>
      <c r="AS36" s="67">
        <v>0.09</v>
      </c>
      <c r="AU36" s="69">
        <v>18.5</v>
      </c>
      <c r="AV36" s="67">
        <v>6000</v>
      </c>
      <c r="AW36" s="67">
        <v>7.2999999999999995E-2</v>
      </c>
      <c r="AX36" s="67">
        <v>0.09</v>
      </c>
      <c r="AZ36" s="69">
        <v>18.5</v>
      </c>
      <c r="BA36" s="67">
        <v>6000</v>
      </c>
      <c r="BB36" s="67">
        <v>7.2999999999999995E-2</v>
      </c>
      <c r="BC36" s="67">
        <v>0.09</v>
      </c>
    </row>
    <row r="37" spans="1:55" ht="14.4" customHeight="1" x14ac:dyDescent="0.3">
      <c r="B37" s="69">
        <v>19</v>
      </c>
      <c r="C37" s="67">
        <v>2530</v>
      </c>
      <c r="D37" s="67">
        <v>5.2999999999999999E-2</v>
      </c>
      <c r="E37" s="67">
        <v>7.0000000000000007E-2</v>
      </c>
      <c r="G37" s="69">
        <v>19</v>
      </c>
      <c r="H37" s="67">
        <v>2780</v>
      </c>
      <c r="I37" s="67">
        <v>0.23</v>
      </c>
      <c r="J37" s="67">
        <v>0.08</v>
      </c>
      <c r="L37" s="69">
        <v>19</v>
      </c>
      <c r="M37" s="67">
        <v>3230</v>
      </c>
      <c r="N37" s="67">
        <v>5.8000000000000003E-2</v>
      </c>
      <c r="O37" s="67">
        <v>0.08</v>
      </c>
      <c r="Q37" s="69">
        <v>19</v>
      </c>
      <c r="R37" s="67">
        <v>3830</v>
      </c>
      <c r="S37" s="67">
        <v>6.9000000000000006E-2</v>
      </c>
      <c r="T37" s="67">
        <v>0.1</v>
      </c>
      <c r="V37" s="69">
        <v>19</v>
      </c>
      <c r="W37" s="67">
        <v>3630</v>
      </c>
      <c r="X37" s="67">
        <v>5.8999999999999997E-2</v>
      </c>
      <c r="Y37" s="67">
        <v>0.08</v>
      </c>
      <c r="AA37" s="69">
        <v>19</v>
      </c>
      <c r="AB37" s="67">
        <v>3409</v>
      </c>
      <c r="AC37" s="67">
        <v>4.1000000000000002E-2</v>
      </c>
      <c r="AD37" s="67">
        <v>0.06</v>
      </c>
      <c r="AF37" s="69">
        <v>19</v>
      </c>
      <c r="AG37" s="67">
        <v>4800</v>
      </c>
      <c r="AH37" s="67">
        <v>5.8000000000000003E-2</v>
      </c>
      <c r="AI37" s="67">
        <v>0.08</v>
      </c>
      <c r="AK37" s="69">
        <v>19</v>
      </c>
      <c r="AL37" s="67">
        <v>5300</v>
      </c>
      <c r="AM37" s="67">
        <v>6.4000000000000001E-2</v>
      </c>
      <c r="AN37" s="67">
        <v>0.08</v>
      </c>
      <c r="AP37" s="69">
        <v>19</v>
      </c>
      <c r="AQ37" s="67">
        <v>5458</v>
      </c>
      <c r="AR37" s="67">
        <v>6.6000000000000003E-2</v>
      </c>
      <c r="AS37" s="67">
        <v>0.08</v>
      </c>
      <c r="AU37" s="69">
        <v>19</v>
      </c>
      <c r="AV37" s="67">
        <v>5967</v>
      </c>
      <c r="AW37" s="67">
        <v>6.7000000000000004E-2</v>
      </c>
      <c r="AX37" s="67">
        <v>0.09</v>
      </c>
      <c r="AZ37" s="69">
        <v>19</v>
      </c>
      <c r="BA37" s="67">
        <v>5957</v>
      </c>
      <c r="BB37" s="67">
        <v>6.7000000000000004E-2</v>
      </c>
      <c r="BC37" s="67">
        <v>0.09</v>
      </c>
    </row>
    <row r="38" spans="1:55" ht="14.4" customHeight="1" x14ac:dyDescent="0.3">
      <c r="B38" s="69">
        <v>19.5</v>
      </c>
      <c r="C38" s="67">
        <v>2530</v>
      </c>
      <c r="D38" s="67"/>
      <c r="E38" s="67">
        <v>7.0000000000000007E-2</v>
      </c>
      <c r="G38" s="69">
        <v>19.5</v>
      </c>
      <c r="H38" s="67">
        <v>2780</v>
      </c>
      <c r="I38" s="67">
        <v>0.23</v>
      </c>
      <c r="J38" s="67">
        <v>7.0000000000000007E-2</v>
      </c>
      <c r="L38" s="69">
        <v>19.5</v>
      </c>
      <c r="M38" s="67">
        <v>3230</v>
      </c>
      <c r="N38" s="67">
        <v>5.3999999999999999E-2</v>
      </c>
      <c r="O38" s="67">
        <v>0.08</v>
      </c>
      <c r="Q38" s="69">
        <v>19.5</v>
      </c>
      <c r="R38" s="67">
        <v>3830</v>
      </c>
      <c r="S38" s="67">
        <v>6.4000000000000001E-2</v>
      </c>
      <c r="T38" s="67">
        <v>0.09</v>
      </c>
      <c r="V38" s="69">
        <v>19.5</v>
      </c>
      <c r="W38" s="67">
        <v>3630</v>
      </c>
      <c r="X38" s="67">
        <v>5.3999999999999999E-2</v>
      </c>
      <c r="Y38" s="67">
        <v>0.08</v>
      </c>
      <c r="AA38" s="69">
        <v>19.5</v>
      </c>
      <c r="AB38" s="67">
        <v>3372</v>
      </c>
      <c r="AC38" s="67">
        <v>3.7999999999999999E-2</v>
      </c>
      <c r="AD38" s="67">
        <v>0.05</v>
      </c>
      <c r="AF38" s="69">
        <v>19.5</v>
      </c>
      <c r="AG38" s="67">
        <v>4800</v>
      </c>
      <c r="AH38" s="67">
        <v>5.3999999999999999E-2</v>
      </c>
      <c r="AI38" s="67">
        <v>7.0000000000000007E-2</v>
      </c>
      <c r="AK38" s="69">
        <v>19.5</v>
      </c>
      <c r="AL38" s="67">
        <v>5300</v>
      </c>
      <c r="AM38" s="67">
        <v>0.06</v>
      </c>
      <c r="AN38" s="67">
        <v>0.08</v>
      </c>
      <c r="AP38" s="69">
        <v>19.5</v>
      </c>
      <c r="AQ38" s="67">
        <v>5389</v>
      </c>
      <c r="AR38" s="67">
        <v>6.0999999999999999E-2</v>
      </c>
      <c r="AS38" s="67">
        <v>0.08</v>
      </c>
      <c r="AU38" s="69">
        <v>19.5</v>
      </c>
      <c r="AV38" s="67">
        <v>5887</v>
      </c>
      <c r="AW38" s="67">
        <v>6.0999999999999999E-2</v>
      </c>
      <c r="AX38" s="67">
        <v>0.08</v>
      </c>
      <c r="AZ38" s="69">
        <v>19.5</v>
      </c>
      <c r="BA38" s="67">
        <v>5864</v>
      </c>
      <c r="BB38" s="67">
        <v>6.0999999999999999E-2</v>
      </c>
      <c r="BC38" s="67">
        <v>0.08</v>
      </c>
    </row>
    <row r="39" spans="1:55" ht="14.4" customHeight="1" x14ac:dyDescent="0.3">
      <c r="B39" s="69">
        <v>20</v>
      </c>
      <c r="C39" s="67">
        <v>2530</v>
      </c>
      <c r="D39" s="67">
        <v>4.5999999999999999E-2</v>
      </c>
      <c r="E39" s="67">
        <v>0.06</v>
      </c>
      <c r="G39" s="69">
        <v>20</v>
      </c>
      <c r="H39" s="67">
        <v>2780</v>
      </c>
      <c r="I39" s="67">
        <v>0.23</v>
      </c>
      <c r="J39" s="67">
        <v>7.0000000000000007E-2</v>
      </c>
      <c r="L39" s="69">
        <v>20</v>
      </c>
      <c r="M39" s="67">
        <v>3230</v>
      </c>
      <c r="N39" s="67">
        <v>0.05</v>
      </c>
      <c r="O39" s="67">
        <v>7.0000000000000007E-2</v>
      </c>
      <c r="Q39" s="69">
        <v>20</v>
      </c>
      <c r="R39" s="67">
        <v>3830</v>
      </c>
      <c r="S39" s="67">
        <v>5.8999999999999997E-2</v>
      </c>
      <c r="T39" s="67">
        <v>0.08</v>
      </c>
      <c r="V39" s="69">
        <v>20</v>
      </c>
      <c r="W39" s="67">
        <v>3630</v>
      </c>
      <c r="X39" s="67">
        <v>0.05</v>
      </c>
      <c r="Y39" s="67">
        <v>7.0000000000000007E-2</v>
      </c>
      <c r="AA39" s="69">
        <v>20</v>
      </c>
      <c r="AB39" s="67">
        <v>3334</v>
      </c>
      <c r="AC39" s="67">
        <v>3.5000000000000003E-2</v>
      </c>
      <c r="AD39" s="67">
        <v>0.05</v>
      </c>
      <c r="AF39" s="69">
        <v>20</v>
      </c>
      <c r="AG39" s="67">
        <v>4800</v>
      </c>
      <c r="AH39" s="67">
        <v>0.05</v>
      </c>
      <c r="AI39" s="67">
        <v>7.0000000000000007E-2</v>
      </c>
      <c r="AK39" s="69">
        <v>20</v>
      </c>
      <c r="AL39" s="67">
        <v>5300</v>
      </c>
      <c r="AM39" s="67">
        <v>5.5E-2</v>
      </c>
      <c r="AN39" s="67">
        <v>7.0000000000000007E-2</v>
      </c>
      <c r="AP39" s="69">
        <v>20</v>
      </c>
      <c r="AQ39" s="67">
        <v>5253</v>
      </c>
      <c r="AR39" s="67">
        <v>5.5E-2</v>
      </c>
      <c r="AS39" s="67">
        <v>7.0000000000000007E-2</v>
      </c>
      <c r="AU39" s="69">
        <v>20</v>
      </c>
      <c r="AV39" s="67">
        <v>5733</v>
      </c>
      <c r="AW39" s="67">
        <v>5.5E-2</v>
      </c>
      <c r="AX39" s="67">
        <v>7.0000000000000007E-2</v>
      </c>
      <c r="AZ39" s="69">
        <v>20</v>
      </c>
      <c r="BA39" s="67">
        <v>5668</v>
      </c>
      <c r="BB39" s="67">
        <v>5.5E-2</v>
      </c>
      <c r="BC39" s="67">
        <v>7.0000000000000007E-2</v>
      </c>
    </row>
    <row r="40" spans="1:55" x14ac:dyDescent="0.3">
      <c r="B40" s="295" t="s">
        <v>553</v>
      </c>
      <c r="G40" s="69">
        <v>20.5</v>
      </c>
      <c r="H40" s="67">
        <v>2780</v>
      </c>
      <c r="I40" s="67">
        <v>0.23</v>
      </c>
      <c r="J40" s="67">
        <v>0.06</v>
      </c>
      <c r="L40" s="69">
        <v>20.5</v>
      </c>
      <c r="M40" s="67">
        <v>3230</v>
      </c>
      <c r="N40" s="67">
        <v>4.5999999999999999E-2</v>
      </c>
      <c r="O40" s="67">
        <v>7.0000000000000007E-2</v>
      </c>
      <c r="Q40" s="69">
        <v>20.5</v>
      </c>
      <c r="R40" s="67">
        <v>3830</v>
      </c>
      <c r="S40" s="67">
        <v>5.5E-2</v>
      </c>
      <c r="T40" s="67">
        <v>0.08</v>
      </c>
      <c r="V40" s="69">
        <v>20.5</v>
      </c>
      <c r="W40" s="67">
        <v>3630</v>
      </c>
      <c r="X40" s="67">
        <v>4.7E-2</v>
      </c>
      <c r="Y40" s="67">
        <v>7.0000000000000007E-2</v>
      </c>
      <c r="AA40" s="69">
        <v>20.5</v>
      </c>
      <c r="AB40" s="67">
        <v>3295</v>
      </c>
      <c r="AC40" s="67">
        <v>3.2000000000000001E-2</v>
      </c>
      <c r="AD40" s="67">
        <v>0.05</v>
      </c>
      <c r="AF40" s="69">
        <v>20.5</v>
      </c>
      <c r="AG40" s="67">
        <v>4800</v>
      </c>
      <c r="AH40" s="67">
        <v>4.5999999999999999E-2</v>
      </c>
      <c r="AI40" s="67">
        <v>0.06</v>
      </c>
      <c r="AK40" s="69">
        <v>20.5</v>
      </c>
      <c r="AL40" s="67">
        <v>5300</v>
      </c>
      <c r="AM40" s="67">
        <v>5.0999999999999997E-2</v>
      </c>
      <c r="AN40" s="67">
        <v>7.0000000000000007E-2</v>
      </c>
      <c r="AP40" s="69">
        <v>20.5</v>
      </c>
      <c r="AQ40" s="67">
        <v>5058</v>
      </c>
      <c r="AR40" s="67">
        <v>4.9000000000000002E-2</v>
      </c>
      <c r="AS40" s="67">
        <v>0.06</v>
      </c>
      <c r="AU40" s="69">
        <v>20.5</v>
      </c>
      <c r="AV40" s="67">
        <v>5495</v>
      </c>
      <c r="AW40" s="67">
        <v>4.9000000000000002E-2</v>
      </c>
      <c r="AX40" s="67">
        <v>7.0000000000000007E-2</v>
      </c>
      <c r="AZ40" s="69">
        <v>20.5</v>
      </c>
      <c r="BA40" s="67">
        <v>5389</v>
      </c>
      <c r="BB40" s="67">
        <v>4.8000000000000001E-2</v>
      </c>
      <c r="BC40" s="67">
        <v>7.0000000000000007E-2</v>
      </c>
    </row>
    <row r="41" spans="1:55" x14ac:dyDescent="0.3">
      <c r="B41" s="296" t="s">
        <v>571</v>
      </c>
      <c r="G41" s="69">
        <v>21</v>
      </c>
      <c r="H41" s="67">
        <v>2780</v>
      </c>
      <c r="I41" s="67">
        <v>0.23</v>
      </c>
      <c r="J41" s="67">
        <v>0.06</v>
      </c>
      <c r="L41" s="69">
        <v>21</v>
      </c>
      <c r="M41" s="67">
        <v>3230</v>
      </c>
      <c r="N41" s="67">
        <v>4.2999999999999997E-2</v>
      </c>
      <c r="O41" s="67">
        <v>0.06</v>
      </c>
      <c r="Q41" s="69">
        <v>21</v>
      </c>
      <c r="R41" s="67">
        <v>3830</v>
      </c>
      <c r="S41" s="67">
        <v>5.0999999999999997E-2</v>
      </c>
      <c r="T41" s="67">
        <v>7.0000000000000007E-2</v>
      </c>
      <c r="V41" s="69">
        <v>21</v>
      </c>
      <c r="W41" s="67">
        <v>3630</v>
      </c>
      <c r="X41" s="67">
        <v>4.2999999999999997E-2</v>
      </c>
      <c r="Y41" s="67">
        <v>7.0000000000000007E-2</v>
      </c>
      <c r="AA41" s="69">
        <v>21</v>
      </c>
      <c r="AB41" s="67">
        <v>3256</v>
      </c>
      <c r="AC41" s="67">
        <v>2.9000000000000001E-2</v>
      </c>
      <c r="AD41" s="67">
        <v>0.04</v>
      </c>
      <c r="AF41" s="69">
        <v>21</v>
      </c>
      <c r="AG41" s="67">
        <v>4800</v>
      </c>
      <c r="AH41" s="67">
        <v>4.2999999999999997E-2</v>
      </c>
      <c r="AI41" s="67">
        <v>0.06</v>
      </c>
      <c r="AK41" s="69">
        <v>21</v>
      </c>
      <c r="AL41" s="67">
        <v>5256</v>
      </c>
      <c r="AM41" s="67">
        <v>4.7E-2</v>
      </c>
      <c r="AN41" s="67">
        <v>0.06</v>
      </c>
      <c r="AP41" s="69">
        <v>21</v>
      </c>
      <c r="AQ41" s="67">
        <v>4759</v>
      </c>
      <c r="AR41" s="67">
        <v>4.2999999999999997E-2</v>
      </c>
      <c r="AS41" s="67">
        <v>0.06</v>
      </c>
      <c r="AU41" s="69">
        <v>21</v>
      </c>
      <c r="AV41" s="67">
        <v>5206</v>
      </c>
      <c r="AW41" s="67">
        <v>4.2999999999999997E-2</v>
      </c>
      <c r="AX41" s="67">
        <v>0.06</v>
      </c>
      <c r="AZ41" s="69">
        <v>21</v>
      </c>
      <c r="BA41" s="67">
        <v>5076</v>
      </c>
      <c r="BB41" s="67">
        <v>4.2000000000000003E-2</v>
      </c>
      <c r="BC41" s="67">
        <v>0.06</v>
      </c>
    </row>
    <row r="42" spans="1:55" ht="14.4" customHeight="1" x14ac:dyDescent="0.3">
      <c r="G42" s="69">
        <v>21.5</v>
      </c>
      <c r="H42" s="67">
        <v>2780</v>
      </c>
      <c r="I42" s="67">
        <v>0.23</v>
      </c>
      <c r="J42" s="67">
        <v>0.06</v>
      </c>
      <c r="L42" s="69">
        <v>21.5</v>
      </c>
      <c r="M42" s="67">
        <v>3230</v>
      </c>
      <c r="N42" s="67">
        <v>0.04</v>
      </c>
      <c r="O42" s="67">
        <v>0.06</v>
      </c>
      <c r="Q42" s="69">
        <v>21.5</v>
      </c>
      <c r="R42" s="67">
        <v>3830</v>
      </c>
      <c r="S42" s="67">
        <v>4.7E-2</v>
      </c>
      <c r="T42" s="67">
        <v>7.0000000000000007E-2</v>
      </c>
      <c r="V42" s="69">
        <v>21.5</v>
      </c>
      <c r="W42" s="67">
        <v>3630</v>
      </c>
      <c r="X42" s="67">
        <v>0.04</v>
      </c>
      <c r="Y42" s="67">
        <v>0.06</v>
      </c>
      <c r="AA42" s="69">
        <v>21.5</v>
      </c>
      <c r="AB42" s="67">
        <v>3218</v>
      </c>
      <c r="AC42" s="67">
        <v>2.7E-2</v>
      </c>
      <c r="AD42" s="67">
        <v>0.04</v>
      </c>
      <c r="AF42" s="69">
        <v>21.5</v>
      </c>
      <c r="AG42" s="67">
        <v>4800</v>
      </c>
      <c r="AH42" s="67">
        <v>0.04</v>
      </c>
      <c r="AI42" s="67">
        <v>0.06</v>
      </c>
      <c r="AK42" s="69">
        <v>21.5</v>
      </c>
      <c r="AL42" s="67">
        <v>5197</v>
      </c>
      <c r="AM42" s="67">
        <v>4.3999999999999997E-2</v>
      </c>
      <c r="AN42" s="67">
        <v>0.06</v>
      </c>
      <c r="AP42" s="69">
        <v>21.5</v>
      </c>
      <c r="AQ42" s="67">
        <v>4490</v>
      </c>
      <c r="AR42" s="67">
        <v>3.7999999999999999E-2</v>
      </c>
      <c r="AS42" s="67">
        <v>0.05</v>
      </c>
      <c r="AU42" s="69">
        <v>21.5</v>
      </c>
      <c r="AV42" s="67">
        <v>4880</v>
      </c>
      <c r="AW42" s="67">
        <v>3.7999999999999999E-2</v>
      </c>
      <c r="AX42" s="67">
        <v>0.05</v>
      </c>
      <c r="AZ42" s="69">
        <v>21.5</v>
      </c>
      <c r="BA42" s="67">
        <v>4695</v>
      </c>
      <c r="BB42" s="67">
        <v>3.6999999999999998E-2</v>
      </c>
      <c r="BC42" s="67">
        <v>0.05</v>
      </c>
    </row>
    <row r="43" spans="1:55" ht="14.4" customHeight="1" x14ac:dyDescent="0.3">
      <c r="A43" t="s">
        <v>494</v>
      </c>
      <c r="G43" s="69">
        <v>22</v>
      </c>
      <c r="H43" s="67">
        <v>2780</v>
      </c>
      <c r="I43" s="67">
        <v>0.23</v>
      </c>
      <c r="J43" s="67">
        <v>0.05</v>
      </c>
      <c r="L43" s="69">
        <v>22</v>
      </c>
      <c r="M43" s="67">
        <v>3230</v>
      </c>
      <c r="N43" s="67">
        <v>3.6999999999999998E-2</v>
      </c>
      <c r="O43" s="67">
        <v>0.05</v>
      </c>
      <c r="Q43" s="69">
        <v>22</v>
      </c>
      <c r="R43" s="67">
        <v>3830</v>
      </c>
      <c r="S43" s="67">
        <v>4.3999999999999997E-2</v>
      </c>
      <c r="T43" s="67">
        <v>7.0000000000000007E-2</v>
      </c>
      <c r="V43" s="69">
        <v>22</v>
      </c>
      <c r="W43" s="67">
        <v>3630</v>
      </c>
      <c r="X43" s="67">
        <v>3.7999999999999999E-2</v>
      </c>
      <c r="Y43" s="67">
        <v>0.06</v>
      </c>
      <c r="AA43" s="69">
        <v>22</v>
      </c>
      <c r="AB43" s="67">
        <v>3179</v>
      </c>
      <c r="AC43" s="67">
        <v>2.5000000000000001E-2</v>
      </c>
      <c r="AD43" s="67">
        <v>0.04</v>
      </c>
      <c r="AF43" s="69">
        <v>22</v>
      </c>
      <c r="AG43" s="67">
        <v>4800</v>
      </c>
      <c r="AH43" s="67">
        <v>3.7999999999999999E-2</v>
      </c>
      <c r="AI43" s="67">
        <v>0.05</v>
      </c>
      <c r="AK43" s="69">
        <v>22</v>
      </c>
      <c r="AL43" s="67">
        <v>5065</v>
      </c>
      <c r="AM43" s="67">
        <v>0.04</v>
      </c>
      <c r="AN43" s="67">
        <v>0.05</v>
      </c>
      <c r="AP43" s="69">
        <v>22</v>
      </c>
      <c r="AQ43" s="67">
        <v>4198</v>
      </c>
      <c r="AR43" s="67">
        <v>3.3000000000000002E-2</v>
      </c>
      <c r="AS43" s="67">
        <v>0.05</v>
      </c>
      <c r="AU43" s="69">
        <v>22</v>
      </c>
      <c r="AV43" s="67">
        <v>4536</v>
      </c>
      <c r="AW43" s="67">
        <v>3.3000000000000002E-2</v>
      </c>
      <c r="AX43" s="67">
        <v>0.05</v>
      </c>
      <c r="AZ43" s="69">
        <v>22</v>
      </c>
      <c r="BA43" s="67">
        <v>4343</v>
      </c>
      <c r="BB43" s="67">
        <v>3.2000000000000001E-2</v>
      </c>
      <c r="BC43" s="67">
        <v>0.04</v>
      </c>
    </row>
    <row r="44" spans="1:55" x14ac:dyDescent="0.3">
      <c r="A44" s="86" t="s">
        <v>339</v>
      </c>
      <c r="G44" s="69">
        <v>22.5</v>
      </c>
      <c r="H44" s="67">
        <v>2780</v>
      </c>
      <c r="I44" s="67">
        <v>0.23</v>
      </c>
      <c r="J44" s="67">
        <v>0.05</v>
      </c>
      <c r="L44" s="69">
        <v>22.5</v>
      </c>
      <c r="M44" s="67">
        <v>3230</v>
      </c>
      <c r="N44" s="67">
        <v>3.5000000000000003E-2</v>
      </c>
      <c r="O44" s="67">
        <v>0.05</v>
      </c>
      <c r="Q44" s="69">
        <v>22.5</v>
      </c>
      <c r="R44" s="67">
        <v>3830</v>
      </c>
      <c r="S44" s="67">
        <v>4.1000000000000002E-2</v>
      </c>
      <c r="T44" s="67">
        <v>0.06</v>
      </c>
      <c r="V44" s="69">
        <v>22.5</v>
      </c>
      <c r="W44" s="67">
        <v>3630</v>
      </c>
      <c r="X44" s="67">
        <v>3.5000000000000003E-2</v>
      </c>
      <c r="Y44" s="67">
        <v>0.06</v>
      </c>
      <c r="AA44" s="69">
        <v>22.5</v>
      </c>
      <c r="AB44" s="67">
        <v>3600</v>
      </c>
      <c r="AC44" s="67">
        <v>3.5000000000000003E-2</v>
      </c>
      <c r="AD44" s="67"/>
      <c r="AF44" s="69">
        <v>22.5</v>
      </c>
      <c r="AG44" s="67">
        <v>4800</v>
      </c>
      <c r="AH44" s="67">
        <v>3.5000000000000003E-2</v>
      </c>
      <c r="AI44" s="67">
        <v>0.05</v>
      </c>
      <c r="AK44" s="69">
        <v>22.5</v>
      </c>
      <c r="AL44" s="67">
        <v>4884</v>
      </c>
      <c r="AM44" s="67">
        <v>3.5999999999999997E-2</v>
      </c>
      <c r="AN44" s="67">
        <v>0.05</v>
      </c>
      <c r="AP44" s="69">
        <v>22.5</v>
      </c>
      <c r="AQ44" s="67">
        <v>3900</v>
      </c>
      <c r="AR44" s="67">
        <v>2.9000000000000001E-2</v>
      </c>
      <c r="AS44" s="67">
        <v>0.04</v>
      </c>
      <c r="AU44" s="69">
        <v>22.5</v>
      </c>
      <c r="AV44" s="67">
        <v>4184</v>
      </c>
      <c r="AW44" s="67">
        <v>2.8000000000000001E-2</v>
      </c>
      <c r="AX44" s="67">
        <v>0.04</v>
      </c>
      <c r="AZ44" s="69">
        <v>22.5</v>
      </c>
      <c r="BA44" s="67">
        <v>4012</v>
      </c>
      <c r="BB44" s="67">
        <v>2.7E-2</v>
      </c>
      <c r="BC44" s="67">
        <v>0.04</v>
      </c>
    </row>
    <row r="45" spans="1:55" ht="15.05" customHeight="1" thickBot="1" x14ac:dyDescent="0.35">
      <c r="A45" s="177" t="s">
        <v>17</v>
      </c>
      <c r="B45" s="89" t="s">
        <v>482</v>
      </c>
      <c r="C45" s="178" t="s">
        <v>467</v>
      </c>
      <c r="D45" s="179" t="s">
        <v>483</v>
      </c>
      <c r="E45" s="319" t="s">
        <v>484</v>
      </c>
      <c r="G45" s="69">
        <v>23</v>
      </c>
      <c r="H45" s="67">
        <v>2780</v>
      </c>
      <c r="I45" s="67">
        <v>0.23</v>
      </c>
      <c r="J45" s="67">
        <v>0.05</v>
      </c>
      <c r="L45" s="69">
        <v>23</v>
      </c>
      <c r="M45" s="67">
        <v>3230</v>
      </c>
      <c r="N45" s="67">
        <v>3.3000000000000002E-2</v>
      </c>
      <c r="O45" s="67">
        <v>0.05</v>
      </c>
      <c r="Q45" s="69">
        <v>23</v>
      </c>
      <c r="R45" s="67">
        <v>3830</v>
      </c>
      <c r="S45" s="67">
        <v>3.9E-2</v>
      </c>
      <c r="T45" s="67">
        <v>0.06</v>
      </c>
      <c r="V45" s="69">
        <v>23</v>
      </c>
      <c r="W45" s="67">
        <v>3630</v>
      </c>
      <c r="X45" s="67">
        <v>3.3000000000000002E-2</v>
      </c>
      <c r="Y45" s="67">
        <v>0.05</v>
      </c>
      <c r="AA45" s="69">
        <v>23</v>
      </c>
      <c r="AB45" s="67">
        <v>3600</v>
      </c>
      <c r="AC45" s="67">
        <v>3.3000000000000002E-2</v>
      </c>
      <c r="AD45" s="67"/>
      <c r="AF45" s="69">
        <v>23</v>
      </c>
      <c r="AG45" s="67">
        <v>4800</v>
      </c>
      <c r="AH45" s="67">
        <v>3.3000000000000002E-2</v>
      </c>
      <c r="AI45" s="67">
        <v>0.05</v>
      </c>
      <c r="AK45" s="69">
        <v>23</v>
      </c>
      <c r="AL45" s="67">
        <v>4676</v>
      </c>
      <c r="AM45" s="67">
        <v>3.2000000000000001E-2</v>
      </c>
      <c r="AN45" s="67">
        <v>0.04</v>
      </c>
      <c r="AP45" s="69">
        <v>23</v>
      </c>
      <c r="AQ45" s="67">
        <v>3611</v>
      </c>
      <c r="AR45" s="67">
        <v>2.5000000000000001E-2</v>
      </c>
      <c r="AS45" s="67">
        <v>0.04</v>
      </c>
      <c r="AU45" s="69">
        <v>23</v>
      </c>
      <c r="AV45" s="67">
        <v>3859</v>
      </c>
      <c r="AW45" s="67">
        <v>2.5000000000000001E-2</v>
      </c>
      <c r="AX45" s="67">
        <v>0.03</v>
      </c>
      <c r="AZ45" s="69">
        <v>23</v>
      </c>
      <c r="BA45" s="67">
        <v>3702</v>
      </c>
      <c r="BB45" s="67">
        <v>2.4E-2</v>
      </c>
      <c r="BC45" s="67">
        <v>0.03</v>
      </c>
    </row>
    <row r="46" spans="1:55" ht="14.4" customHeight="1" x14ac:dyDescent="0.3">
      <c r="A46" s="245">
        <v>3</v>
      </c>
      <c r="B46" s="235">
        <v>94.7</v>
      </c>
      <c r="C46" s="246">
        <v>94.6</v>
      </c>
      <c r="D46" s="247">
        <v>94.6</v>
      </c>
      <c r="E46" s="248">
        <v>94.6</v>
      </c>
      <c r="G46" s="69">
        <v>23.5</v>
      </c>
      <c r="H46" s="67">
        <v>2780</v>
      </c>
      <c r="I46" s="67">
        <v>0.23</v>
      </c>
      <c r="J46" s="67">
        <v>0.04</v>
      </c>
      <c r="L46" s="69">
        <v>23.5</v>
      </c>
      <c r="M46" s="67">
        <v>3230</v>
      </c>
      <c r="N46" s="67">
        <v>3.1E-2</v>
      </c>
      <c r="O46" s="67">
        <v>0.05</v>
      </c>
      <c r="Q46" s="69">
        <v>23.5</v>
      </c>
      <c r="R46" s="67">
        <v>3830</v>
      </c>
      <c r="S46" s="67">
        <v>3.5999999999999997E-2</v>
      </c>
      <c r="T46" s="67">
        <v>0.06</v>
      </c>
      <c r="V46" s="69">
        <v>23.5</v>
      </c>
      <c r="W46" s="67">
        <v>3630</v>
      </c>
      <c r="X46" s="67">
        <v>3.1E-2</v>
      </c>
      <c r="Y46" s="67">
        <v>0.05</v>
      </c>
      <c r="AA46" s="69">
        <v>23.5</v>
      </c>
      <c r="AB46" s="67">
        <v>3600</v>
      </c>
      <c r="AC46" s="67">
        <v>3.1E-2</v>
      </c>
      <c r="AD46" s="67"/>
      <c r="AF46" s="69">
        <v>23.5</v>
      </c>
      <c r="AG46" s="67">
        <v>4800</v>
      </c>
      <c r="AH46" s="67">
        <v>3.1E-2</v>
      </c>
      <c r="AI46" s="67">
        <v>0.04</v>
      </c>
      <c r="AK46" s="69">
        <v>23.5</v>
      </c>
      <c r="AL46" s="67">
        <v>4520</v>
      </c>
      <c r="AM46" s="67">
        <v>2.9000000000000001E-2</v>
      </c>
      <c r="AN46" s="67">
        <v>0.04</v>
      </c>
      <c r="AP46" s="69">
        <v>23.5</v>
      </c>
      <c r="AQ46" s="67">
        <v>3378</v>
      </c>
      <c r="AR46" s="67">
        <v>2.1999999999999999E-2</v>
      </c>
      <c r="AS46" s="67">
        <v>0.03</v>
      </c>
      <c r="AU46" s="69">
        <v>23.5</v>
      </c>
      <c r="AV46" s="67">
        <v>3640</v>
      </c>
      <c r="AW46" s="67">
        <v>2.1999999999999999E-2</v>
      </c>
      <c r="AX46" s="67">
        <v>0.03</v>
      </c>
      <c r="AZ46" s="69">
        <v>23.5</v>
      </c>
      <c r="BA46" s="67">
        <v>3454</v>
      </c>
      <c r="BB46" s="67">
        <v>2.1000000000000001E-2</v>
      </c>
      <c r="BC46" s="67">
        <v>0.03</v>
      </c>
    </row>
    <row r="47" spans="1:55" ht="14.4" customHeight="1" x14ac:dyDescent="0.3">
      <c r="A47" s="213">
        <v>4</v>
      </c>
      <c r="B47" s="184">
        <v>97.3</v>
      </c>
      <c r="C47" s="214">
        <v>98.2</v>
      </c>
      <c r="D47" s="215">
        <v>98.4</v>
      </c>
      <c r="E47" s="216">
        <v>98.9</v>
      </c>
      <c r="G47" s="69">
        <v>24</v>
      </c>
      <c r="H47" s="67">
        <v>2780</v>
      </c>
      <c r="I47" s="67">
        <v>0.23</v>
      </c>
      <c r="J47" s="67">
        <v>0.04</v>
      </c>
      <c r="L47" s="69">
        <v>24</v>
      </c>
      <c r="M47" s="67">
        <v>3230</v>
      </c>
      <c r="N47" s="67">
        <v>2.9000000000000001E-2</v>
      </c>
      <c r="O47" s="67">
        <v>0.04</v>
      </c>
      <c r="Q47" s="69">
        <v>24</v>
      </c>
      <c r="R47" s="67">
        <v>3830</v>
      </c>
      <c r="S47" s="67">
        <v>3.4000000000000002E-2</v>
      </c>
      <c r="T47" s="67">
        <v>0.05</v>
      </c>
      <c r="V47" s="69">
        <v>24</v>
      </c>
      <c r="W47" s="67">
        <v>3630</v>
      </c>
      <c r="X47" s="67">
        <v>2.9000000000000001E-2</v>
      </c>
      <c r="Y47" s="67">
        <v>0.05</v>
      </c>
      <c r="AA47" s="69">
        <v>24</v>
      </c>
      <c r="AB47" s="67">
        <v>3600</v>
      </c>
      <c r="AC47" s="67">
        <v>2.9000000000000001E-2</v>
      </c>
      <c r="AD47" s="67"/>
      <c r="AF47" s="69">
        <v>24</v>
      </c>
      <c r="AG47" s="67">
        <v>4800</v>
      </c>
      <c r="AH47" s="67">
        <v>2.9000000000000001E-2</v>
      </c>
      <c r="AI47" s="67">
        <v>0.04</v>
      </c>
      <c r="AK47" s="69">
        <v>24</v>
      </c>
      <c r="AL47" s="67">
        <v>4392</v>
      </c>
      <c r="AM47" s="67">
        <v>2.5999999999999999E-2</v>
      </c>
      <c r="AN47" s="67">
        <v>0.04</v>
      </c>
      <c r="AP47" s="69">
        <v>24</v>
      </c>
      <c r="AQ47" s="67">
        <v>3202</v>
      </c>
      <c r="AR47" s="67">
        <v>1.9E-2</v>
      </c>
      <c r="AS47" s="67">
        <v>0.03</v>
      </c>
      <c r="AU47" s="69">
        <v>24</v>
      </c>
      <c r="AV47" s="67">
        <v>3470</v>
      </c>
      <c r="AW47" s="67">
        <v>1.9E-2</v>
      </c>
      <c r="AX47" s="67">
        <v>0.03</v>
      </c>
      <c r="AZ47" s="69">
        <v>24</v>
      </c>
      <c r="BA47" s="67">
        <v>3262</v>
      </c>
      <c r="BB47" s="67">
        <v>1.7999999999999999E-2</v>
      </c>
      <c r="BC47" s="67">
        <v>0.03</v>
      </c>
    </row>
    <row r="48" spans="1:55" ht="14.4" customHeight="1" x14ac:dyDescent="0.3">
      <c r="A48" s="213">
        <v>5</v>
      </c>
      <c r="B48" s="184">
        <v>102.8</v>
      </c>
      <c r="C48" s="214">
        <v>103.6</v>
      </c>
      <c r="D48" s="215">
        <v>103.9</v>
      </c>
      <c r="E48" s="216">
        <v>104.4</v>
      </c>
      <c r="G48" s="69">
        <v>24.5</v>
      </c>
      <c r="H48" s="67">
        <v>2780</v>
      </c>
      <c r="I48" s="67">
        <v>0.23</v>
      </c>
      <c r="J48" s="67">
        <v>0.04</v>
      </c>
      <c r="L48" s="69">
        <v>24.5</v>
      </c>
      <c r="M48" s="67">
        <v>3230</v>
      </c>
      <c r="N48" s="67">
        <v>2.7E-2</v>
      </c>
      <c r="O48" s="67">
        <v>0.04</v>
      </c>
      <c r="Q48" s="69">
        <v>24.5</v>
      </c>
      <c r="R48" s="67">
        <v>3830</v>
      </c>
      <c r="S48" s="67">
        <v>3.2000000000000001E-2</v>
      </c>
      <c r="T48" s="67">
        <v>0.05</v>
      </c>
      <c r="V48" s="69">
        <v>24.5</v>
      </c>
      <c r="W48" s="67">
        <v>3630</v>
      </c>
      <c r="X48" s="67">
        <v>2.7E-2</v>
      </c>
      <c r="Y48" s="67">
        <v>0.05</v>
      </c>
      <c r="AA48" s="69">
        <v>24.5</v>
      </c>
      <c r="AB48" s="67">
        <v>3600</v>
      </c>
      <c r="AC48" s="67">
        <v>2.7E-2</v>
      </c>
      <c r="AD48" s="67"/>
      <c r="AF48" s="69">
        <v>24.5</v>
      </c>
      <c r="AG48" s="67">
        <v>4800</v>
      </c>
      <c r="AH48" s="67">
        <v>2.7E-2</v>
      </c>
      <c r="AI48" s="67">
        <v>0.04</v>
      </c>
      <c r="AK48" s="69">
        <v>24.5</v>
      </c>
      <c r="AL48" s="67">
        <v>4301</v>
      </c>
      <c r="AM48" s="67">
        <v>2.4E-2</v>
      </c>
      <c r="AN48" s="67">
        <v>0.03</v>
      </c>
      <c r="AP48" s="69">
        <v>24.5</v>
      </c>
      <c r="AQ48" s="67">
        <v>3090</v>
      </c>
      <c r="AR48" s="67">
        <v>1.7000000000000001E-2</v>
      </c>
      <c r="AS48" s="67">
        <v>0.03</v>
      </c>
      <c r="AU48" s="69">
        <v>24.5</v>
      </c>
      <c r="AV48" s="67">
        <v>3385</v>
      </c>
      <c r="AW48" s="67">
        <v>1.7999999999999999E-2</v>
      </c>
      <c r="AX48" s="67">
        <v>0.03</v>
      </c>
      <c r="AZ48" s="69">
        <v>24.5</v>
      </c>
      <c r="BA48" s="67">
        <v>3127</v>
      </c>
      <c r="BB48" s="67">
        <v>1.6E-2</v>
      </c>
      <c r="BC48" s="67">
        <v>0.02</v>
      </c>
    </row>
    <row r="49" spans="1:55" ht="14.4" customHeight="1" x14ac:dyDescent="0.3">
      <c r="A49" s="213">
        <v>6</v>
      </c>
      <c r="B49" s="184">
        <v>106</v>
      </c>
      <c r="C49" s="214">
        <v>105.9</v>
      </c>
      <c r="D49" s="215">
        <v>106</v>
      </c>
      <c r="E49" s="216">
        <v>106</v>
      </c>
      <c r="G49" s="69">
        <v>25</v>
      </c>
      <c r="H49" s="67">
        <v>2780</v>
      </c>
      <c r="I49" s="67">
        <v>0.23</v>
      </c>
      <c r="J49" s="67">
        <v>0.04</v>
      </c>
      <c r="L49" s="69">
        <v>25</v>
      </c>
      <c r="M49" s="67">
        <v>3230</v>
      </c>
      <c r="N49" s="67">
        <v>2.5000000000000001E-2</v>
      </c>
      <c r="O49" s="67">
        <v>0.04</v>
      </c>
      <c r="Q49" s="69">
        <v>25</v>
      </c>
      <c r="R49" s="67">
        <v>3830</v>
      </c>
      <c r="S49" s="67">
        <v>0.03</v>
      </c>
      <c r="T49" s="67">
        <v>0.05</v>
      </c>
      <c r="V49" s="69">
        <v>25</v>
      </c>
      <c r="W49" s="67">
        <v>3630</v>
      </c>
      <c r="X49" s="67">
        <v>2.5999999999999999E-2</v>
      </c>
      <c r="Y49" s="67">
        <v>0.04</v>
      </c>
      <c r="AA49" s="69">
        <v>25</v>
      </c>
      <c r="AB49" s="67">
        <v>3600</v>
      </c>
      <c r="AC49" s="67">
        <v>2.5999999999999999E-2</v>
      </c>
      <c r="AD49" s="67"/>
      <c r="AF49" s="69">
        <v>25</v>
      </c>
      <c r="AG49" s="67">
        <v>4800</v>
      </c>
      <c r="AH49" s="67">
        <v>2.5999999999999999E-2</v>
      </c>
      <c r="AI49" s="67">
        <v>0.04</v>
      </c>
      <c r="AK49" s="69">
        <v>25</v>
      </c>
      <c r="AL49" s="67">
        <v>4229</v>
      </c>
      <c r="AM49" s="67">
        <v>2.3E-2</v>
      </c>
      <c r="AN49" s="67">
        <v>0.03</v>
      </c>
      <c r="AP49" s="69">
        <v>25</v>
      </c>
      <c r="AQ49" s="67">
        <v>3039</v>
      </c>
      <c r="AR49" s="67">
        <v>1.6E-2</v>
      </c>
      <c r="AS49" s="67">
        <v>0.02</v>
      </c>
      <c r="AU49" s="69">
        <v>25</v>
      </c>
      <c r="AV49" s="67">
        <v>3341</v>
      </c>
      <c r="AW49" s="67">
        <v>1.7000000000000001E-2</v>
      </c>
      <c r="AX49" s="67">
        <v>0.02</v>
      </c>
      <c r="AZ49" s="69">
        <v>25</v>
      </c>
      <c r="BA49" s="67">
        <v>3037</v>
      </c>
      <c r="BB49" s="67">
        <v>1.4999999999999999E-2</v>
      </c>
      <c r="BC49" s="67">
        <v>0.02</v>
      </c>
    </row>
    <row r="50" spans="1:55" x14ac:dyDescent="0.3">
      <c r="A50" s="213">
        <v>7</v>
      </c>
      <c r="B50" s="184">
        <v>106</v>
      </c>
      <c r="C50" s="214">
        <v>106</v>
      </c>
      <c r="D50" s="215">
        <v>106</v>
      </c>
      <c r="E50" s="216">
        <v>106</v>
      </c>
      <c r="G50" s="295" t="s">
        <v>553</v>
      </c>
      <c r="H50" s="296" t="s">
        <v>568</v>
      </c>
      <c r="L50" s="295" t="s">
        <v>553</v>
      </c>
      <c r="M50" s="296" t="s">
        <v>572</v>
      </c>
      <c r="Q50" s="57"/>
      <c r="V50" s="295" t="s">
        <v>553</v>
      </c>
      <c r="AA50" s="295" t="s">
        <v>553</v>
      </c>
      <c r="AB50" s="296" t="s">
        <v>669</v>
      </c>
      <c r="AF50" s="295" t="s">
        <v>553</v>
      </c>
      <c r="AG50" s="296" t="s">
        <v>692</v>
      </c>
      <c r="AK50" s="295" t="s">
        <v>553</v>
      </c>
      <c r="AL50" s="296" t="s">
        <v>692</v>
      </c>
      <c r="AP50" s="295" t="s">
        <v>553</v>
      </c>
      <c r="AQ50" s="296" t="s">
        <v>692</v>
      </c>
    </row>
    <row r="51" spans="1:55" x14ac:dyDescent="0.3">
      <c r="A51" s="213">
        <v>8</v>
      </c>
      <c r="B51" s="184">
        <v>106</v>
      </c>
      <c r="C51" s="214">
        <v>106</v>
      </c>
      <c r="D51" s="215">
        <v>106</v>
      </c>
      <c r="E51" s="216">
        <v>106</v>
      </c>
      <c r="V51" s="296" t="s">
        <v>670</v>
      </c>
    </row>
    <row r="52" spans="1:55" x14ac:dyDescent="0.3">
      <c r="A52" s="213">
        <v>9</v>
      </c>
      <c r="B52" s="184">
        <v>106</v>
      </c>
      <c r="C52" s="214">
        <v>106</v>
      </c>
      <c r="D52" s="215">
        <v>106</v>
      </c>
      <c r="E52" s="216">
        <v>106</v>
      </c>
      <c r="G52" t="s">
        <v>494</v>
      </c>
      <c r="L52" t="s">
        <v>494</v>
      </c>
      <c r="V52" t="s">
        <v>494</v>
      </c>
      <c r="AA52" t="s">
        <v>494</v>
      </c>
      <c r="AF52" t="s">
        <v>494</v>
      </c>
      <c r="AK52" t="s">
        <v>494</v>
      </c>
      <c r="AP52" t="s">
        <v>494</v>
      </c>
      <c r="AU52" t="s">
        <v>494</v>
      </c>
      <c r="AZ52" t="s">
        <v>494</v>
      </c>
    </row>
    <row r="53" spans="1:55" x14ac:dyDescent="0.3">
      <c r="A53" s="213">
        <v>10</v>
      </c>
      <c r="B53" s="184">
        <v>106</v>
      </c>
      <c r="C53" s="214">
        <v>106</v>
      </c>
      <c r="D53" s="215">
        <v>106</v>
      </c>
      <c r="E53" s="216">
        <v>106</v>
      </c>
      <c r="G53" s="86" t="s">
        <v>339</v>
      </c>
      <c r="L53" s="86" t="s">
        <v>339</v>
      </c>
      <c r="V53" s="86" t="s">
        <v>339</v>
      </c>
      <c r="AA53" s="86" t="s">
        <v>339</v>
      </c>
      <c r="AF53" s="86" t="s">
        <v>339</v>
      </c>
      <c r="AK53" s="86" t="s">
        <v>339</v>
      </c>
      <c r="AP53" s="86" t="s">
        <v>339</v>
      </c>
      <c r="AU53" s="86" t="s">
        <v>339</v>
      </c>
      <c r="AZ53" s="86" t="s">
        <v>339</v>
      </c>
    </row>
    <row r="54" spans="1:55" ht="14.55" thickBot="1" x14ac:dyDescent="0.35">
      <c r="A54" s="186" t="s">
        <v>466</v>
      </c>
      <c r="B54" s="217" t="s">
        <v>466</v>
      </c>
      <c r="C54" s="218" t="s">
        <v>466</v>
      </c>
      <c r="D54" s="219" t="s">
        <v>466</v>
      </c>
      <c r="E54" s="216"/>
      <c r="G54" s="177" t="s">
        <v>17</v>
      </c>
      <c r="H54" s="89" t="s">
        <v>472</v>
      </c>
      <c r="I54" s="312" t="s">
        <v>473</v>
      </c>
      <c r="J54" s="304" t="s">
        <v>461</v>
      </c>
      <c r="L54" s="177" t="s">
        <v>17</v>
      </c>
      <c r="M54" s="89" t="s">
        <v>472</v>
      </c>
      <c r="N54" s="178" t="s">
        <v>474</v>
      </c>
      <c r="O54" s="179">
        <v>155</v>
      </c>
      <c r="V54" s="177" t="s">
        <v>17</v>
      </c>
      <c r="W54" s="89" t="s">
        <v>472</v>
      </c>
      <c r="X54" s="178" t="s">
        <v>543</v>
      </c>
      <c r="Y54" s="179" t="s">
        <v>525</v>
      </c>
      <c r="AA54" s="177" t="s">
        <v>17</v>
      </c>
      <c r="AB54" s="89" t="s">
        <v>671</v>
      </c>
      <c r="AC54" s="178" t="s">
        <v>672</v>
      </c>
      <c r="AD54" s="179" t="s">
        <v>673</v>
      </c>
      <c r="AF54" s="177" t="s">
        <v>17</v>
      </c>
      <c r="AG54" s="89" t="s">
        <v>662</v>
      </c>
      <c r="AH54" s="178" t="s">
        <v>663</v>
      </c>
      <c r="AI54" s="179" t="s">
        <v>664</v>
      </c>
      <c r="AK54" s="177" t="s">
        <v>17</v>
      </c>
      <c r="AL54" s="89" t="s">
        <v>662</v>
      </c>
      <c r="AM54" s="178" t="s">
        <v>663</v>
      </c>
      <c r="AN54" s="179" t="s">
        <v>343</v>
      </c>
      <c r="AO54" s="179" t="s">
        <v>664</v>
      </c>
      <c r="AP54" s="177" t="s">
        <v>17</v>
      </c>
      <c r="AQ54" s="89" t="s">
        <v>662</v>
      </c>
      <c r="AR54" s="178" t="s">
        <v>663</v>
      </c>
      <c r="AS54" s="179" t="s">
        <v>664</v>
      </c>
      <c r="AU54" s="177" t="s">
        <v>17</v>
      </c>
      <c r="AV54" s="89">
        <v>166</v>
      </c>
      <c r="AW54" s="178" t="s">
        <v>465</v>
      </c>
      <c r="AX54">
        <v>167</v>
      </c>
      <c r="AY54" t="s">
        <v>465</v>
      </c>
      <c r="AZ54" s="177" t="s">
        <v>17</v>
      </c>
      <c r="BA54" s="89">
        <v>167</v>
      </c>
      <c r="BB54" t="s">
        <v>465</v>
      </c>
    </row>
    <row r="55" spans="1:55" ht="14.4" customHeight="1" x14ac:dyDescent="0.3">
      <c r="A55" s="220">
        <v>20</v>
      </c>
      <c r="B55" s="188">
        <v>106</v>
      </c>
      <c r="C55" s="221">
        <v>106</v>
      </c>
      <c r="D55" s="222">
        <v>106</v>
      </c>
      <c r="E55" s="223">
        <v>106</v>
      </c>
      <c r="G55" s="245">
        <v>3</v>
      </c>
      <c r="H55" s="235">
        <v>94.6</v>
      </c>
      <c r="I55" s="305">
        <v>94.6</v>
      </c>
      <c r="J55" s="306">
        <v>94.6</v>
      </c>
      <c r="L55" s="249">
        <v>2.6</v>
      </c>
      <c r="M55" s="235"/>
      <c r="N55" s="246"/>
      <c r="O55" s="250" t="s">
        <v>456</v>
      </c>
      <c r="V55" s="249">
        <v>2.6</v>
      </c>
      <c r="W55" s="235"/>
      <c r="X55" s="246"/>
      <c r="Y55" s="250" t="s">
        <v>537</v>
      </c>
      <c r="AA55" s="249">
        <v>3</v>
      </c>
      <c r="AB55" s="235" t="s">
        <v>674</v>
      </c>
      <c r="AC55" s="246" t="s">
        <v>675</v>
      </c>
      <c r="AD55" s="250" t="s">
        <v>676</v>
      </c>
      <c r="AF55" s="249">
        <v>2.6</v>
      </c>
      <c r="AG55" s="235"/>
      <c r="AH55" s="246"/>
      <c r="AI55" s="250" t="s">
        <v>665</v>
      </c>
      <c r="AK55" s="249">
        <v>2.6</v>
      </c>
      <c r="AL55" s="235"/>
      <c r="AM55" s="246"/>
      <c r="AN55" s="250" t="s">
        <v>537</v>
      </c>
      <c r="AO55" s="250" t="s">
        <v>537</v>
      </c>
      <c r="AP55" s="249">
        <v>2.6</v>
      </c>
      <c r="AQ55" s="235"/>
      <c r="AR55" s="246"/>
      <c r="AS55" s="250" t="s">
        <v>537</v>
      </c>
      <c r="AU55" s="249">
        <v>2.6</v>
      </c>
      <c r="AV55" s="235" t="s">
        <v>870</v>
      </c>
      <c r="AW55" s="246" t="s">
        <v>870</v>
      </c>
      <c r="AZ55" s="249">
        <v>2.6</v>
      </c>
      <c r="BA55" s="235" t="s">
        <v>870</v>
      </c>
    </row>
    <row r="56" spans="1:55" ht="14.4" customHeight="1" x14ac:dyDescent="0.3">
      <c r="G56" s="213">
        <v>4</v>
      </c>
      <c r="H56" s="184">
        <v>98.2</v>
      </c>
      <c r="I56" s="185">
        <v>98.4</v>
      </c>
      <c r="J56" s="307">
        <v>98.9</v>
      </c>
      <c r="L56" s="224">
        <v>2.7</v>
      </c>
      <c r="M56" s="184"/>
      <c r="N56" s="226" t="s">
        <v>456</v>
      </c>
      <c r="O56" s="185"/>
      <c r="V56" s="224">
        <v>2.7</v>
      </c>
      <c r="W56" s="184"/>
      <c r="X56" s="226" t="s">
        <v>537</v>
      </c>
      <c r="Y56" s="185"/>
      <c r="AA56" s="224">
        <v>4</v>
      </c>
      <c r="AB56" s="184" t="s">
        <v>677</v>
      </c>
      <c r="AC56" s="226" t="s">
        <v>678</v>
      </c>
      <c r="AD56" s="185" t="s">
        <v>679</v>
      </c>
      <c r="AF56" s="224">
        <v>2.7</v>
      </c>
      <c r="AG56" s="184"/>
      <c r="AH56" s="226" t="s">
        <v>665</v>
      </c>
      <c r="AI56" s="185"/>
      <c r="AK56" s="224">
        <v>2.7</v>
      </c>
      <c r="AL56" s="184"/>
      <c r="AM56" s="226" t="s">
        <v>537</v>
      </c>
      <c r="AN56" s="185"/>
      <c r="AO56" s="185"/>
      <c r="AP56" s="224">
        <v>2.7</v>
      </c>
      <c r="AQ56" s="184"/>
      <c r="AR56" s="226" t="s">
        <v>537</v>
      </c>
      <c r="AS56" s="185"/>
      <c r="AU56" s="224">
        <v>3.3</v>
      </c>
      <c r="AV56" s="184" t="s">
        <v>456</v>
      </c>
      <c r="AW56" s="226" t="s">
        <v>456</v>
      </c>
      <c r="AZ56" s="224">
        <v>3.3</v>
      </c>
      <c r="BA56" s="184" t="s">
        <v>456</v>
      </c>
    </row>
    <row r="57" spans="1:55" ht="14.4" customHeight="1" x14ac:dyDescent="0.3">
      <c r="G57" s="213">
        <v>5</v>
      </c>
      <c r="H57" s="184">
        <v>103.6</v>
      </c>
      <c r="I57" s="185">
        <v>103.9</v>
      </c>
      <c r="J57" s="307">
        <v>104.4</v>
      </c>
      <c r="L57" s="213">
        <v>2.8</v>
      </c>
      <c r="M57" s="184" t="s">
        <v>456</v>
      </c>
      <c r="N57" s="214"/>
      <c r="O57" s="185"/>
      <c r="V57" s="213">
        <v>2.8</v>
      </c>
      <c r="W57" s="184" t="s">
        <v>537</v>
      </c>
      <c r="X57" s="214"/>
      <c r="Y57" s="185"/>
      <c r="AA57" s="213">
        <v>5</v>
      </c>
      <c r="AB57" s="184" t="s">
        <v>680</v>
      </c>
      <c r="AC57" s="214" t="s">
        <v>681</v>
      </c>
      <c r="AD57" s="185" t="s">
        <v>682</v>
      </c>
      <c r="AF57" s="213">
        <v>2.8</v>
      </c>
      <c r="AG57" s="184" t="s">
        <v>665</v>
      </c>
      <c r="AH57" s="214"/>
      <c r="AI57" s="185"/>
      <c r="AK57" s="213">
        <v>2.8</v>
      </c>
      <c r="AL57" s="184" t="s">
        <v>537</v>
      </c>
      <c r="AM57" s="214"/>
      <c r="AN57" s="185"/>
      <c r="AO57" s="185"/>
      <c r="AP57" s="213">
        <v>2.8</v>
      </c>
      <c r="AQ57" s="184" t="s">
        <v>537</v>
      </c>
      <c r="AR57" s="214"/>
      <c r="AS57" s="185"/>
      <c r="AU57" s="213">
        <v>3.9</v>
      </c>
      <c r="AV57" s="184" t="s">
        <v>841</v>
      </c>
      <c r="AW57" s="214" t="s">
        <v>841</v>
      </c>
      <c r="AZ57" s="213">
        <v>3.9</v>
      </c>
      <c r="BA57" s="184" t="s">
        <v>841</v>
      </c>
    </row>
    <row r="58" spans="1:55" ht="14.4" customHeight="1" x14ac:dyDescent="0.3">
      <c r="G58" s="213">
        <v>6</v>
      </c>
      <c r="H58" s="184">
        <v>105.9</v>
      </c>
      <c r="I58" s="185">
        <v>106</v>
      </c>
      <c r="J58" s="307">
        <v>106</v>
      </c>
      <c r="L58" s="213">
        <v>3.3</v>
      </c>
      <c r="M58" s="184"/>
      <c r="N58" s="214"/>
      <c r="O58" s="185" t="s">
        <v>457</v>
      </c>
      <c r="V58" s="213">
        <v>3.3</v>
      </c>
      <c r="W58" s="184"/>
      <c r="X58" s="214"/>
      <c r="Y58" s="185" t="s">
        <v>538</v>
      </c>
      <c r="AA58" s="213">
        <v>6</v>
      </c>
      <c r="AB58" s="184" t="s">
        <v>683</v>
      </c>
      <c r="AC58" s="214" t="s">
        <v>454</v>
      </c>
      <c r="AD58" s="185" t="s">
        <v>453</v>
      </c>
      <c r="AF58" s="213">
        <v>3.3</v>
      </c>
      <c r="AG58" s="184"/>
      <c r="AH58" s="214"/>
      <c r="AI58" s="185" t="s">
        <v>666</v>
      </c>
      <c r="AK58" s="213">
        <v>3.3</v>
      </c>
      <c r="AL58" s="184"/>
      <c r="AM58" s="214"/>
      <c r="AN58" s="185" t="s">
        <v>730</v>
      </c>
      <c r="AO58" s="185" t="s">
        <v>730</v>
      </c>
      <c r="AP58" s="213">
        <v>3.3</v>
      </c>
      <c r="AQ58" s="184"/>
      <c r="AR58" s="214"/>
      <c r="AS58" s="185" t="s">
        <v>730</v>
      </c>
      <c r="AU58" s="213">
        <v>4.5999999999999996</v>
      </c>
      <c r="AV58" s="184" t="s">
        <v>871</v>
      </c>
      <c r="AW58" s="214" t="s">
        <v>871</v>
      </c>
      <c r="AZ58" s="213">
        <v>4.5999999999999996</v>
      </c>
      <c r="BA58" s="184" t="s">
        <v>871</v>
      </c>
    </row>
    <row r="59" spans="1:55" ht="14.4" customHeight="1" x14ac:dyDescent="0.3">
      <c r="G59" s="213">
        <v>7</v>
      </c>
      <c r="H59" s="184">
        <v>106</v>
      </c>
      <c r="I59" s="185">
        <v>106</v>
      </c>
      <c r="J59" s="307">
        <v>106</v>
      </c>
      <c r="L59" s="213">
        <v>3.4</v>
      </c>
      <c r="M59" s="184" t="s">
        <v>457</v>
      </c>
      <c r="N59" s="214" t="s">
        <v>457</v>
      </c>
      <c r="O59" s="185"/>
      <c r="V59" s="213">
        <v>3.4</v>
      </c>
      <c r="W59" s="184" t="s">
        <v>538</v>
      </c>
      <c r="X59" s="214" t="s">
        <v>538</v>
      </c>
      <c r="Y59" s="185"/>
      <c r="AA59" s="213">
        <v>7</v>
      </c>
      <c r="AB59" s="184" t="s">
        <v>453</v>
      </c>
      <c r="AC59" s="214" t="s">
        <v>453</v>
      </c>
      <c r="AD59" s="185" t="s">
        <v>453</v>
      </c>
      <c r="AF59" s="213">
        <v>3.4</v>
      </c>
      <c r="AG59" s="184"/>
      <c r="AH59" s="214" t="s">
        <v>666</v>
      </c>
      <c r="AI59" s="185"/>
      <c r="AK59" s="213">
        <v>3.4</v>
      </c>
      <c r="AL59" s="184"/>
      <c r="AM59" s="214" t="s">
        <v>730</v>
      </c>
      <c r="AN59" s="185"/>
      <c r="AO59" s="185"/>
      <c r="AP59" s="213">
        <v>3.4</v>
      </c>
      <c r="AQ59" s="184"/>
      <c r="AR59" s="214" t="s">
        <v>730</v>
      </c>
      <c r="AS59" s="185"/>
      <c r="AU59" s="213">
        <v>5.2</v>
      </c>
      <c r="AV59" s="184" t="s">
        <v>719</v>
      </c>
      <c r="AW59" s="214" t="s">
        <v>719</v>
      </c>
      <c r="AZ59" s="213">
        <v>5.2</v>
      </c>
      <c r="BA59" s="184" t="s">
        <v>719</v>
      </c>
    </row>
    <row r="60" spans="1:55" ht="14.4" customHeight="1" x14ac:dyDescent="0.3">
      <c r="G60" s="213">
        <v>8</v>
      </c>
      <c r="H60" s="184">
        <v>106</v>
      </c>
      <c r="I60" s="185">
        <v>106</v>
      </c>
      <c r="J60" s="307">
        <v>106</v>
      </c>
      <c r="L60" s="213">
        <v>3.9</v>
      </c>
      <c r="M60" s="184"/>
      <c r="N60" s="214"/>
      <c r="O60" s="185" t="s">
        <v>458</v>
      </c>
      <c r="V60" s="213">
        <v>4</v>
      </c>
      <c r="W60" s="184"/>
      <c r="X60" s="214" t="s">
        <v>539</v>
      </c>
      <c r="Y60" s="185" t="s">
        <v>539</v>
      </c>
      <c r="AA60" s="213">
        <v>8</v>
      </c>
      <c r="AB60" s="184" t="s">
        <v>453</v>
      </c>
      <c r="AC60" s="214" t="s">
        <v>453</v>
      </c>
      <c r="AD60" s="185" t="s">
        <v>453</v>
      </c>
      <c r="AF60" s="213">
        <v>3.5</v>
      </c>
      <c r="AG60" s="184" t="s">
        <v>666</v>
      </c>
      <c r="AH60" s="214"/>
      <c r="AI60" s="185"/>
      <c r="AK60" s="213">
        <v>3.5</v>
      </c>
      <c r="AL60" s="184" t="s">
        <v>730</v>
      </c>
      <c r="AM60" s="214"/>
      <c r="AN60" s="185"/>
      <c r="AO60" s="185"/>
      <c r="AP60" s="213">
        <v>3.5</v>
      </c>
      <c r="AQ60" s="184" t="s">
        <v>730</v>
      </c>
      <c r="AR60" s="214"/>
      <c r="AS60" s="185"/>
      <c r="AU60" s="213">
        <v>5.9</v>
      </c>
      <c r="AV60" s="184" t="s">
        <v>872</v>
      </c>
      <c r="AW60" s="214" t="s">
        <v>872</v>
      </c>
      <c r="AZ60" s="213">
        <v>5.9</v>
      </c>
      <c r="BA60" s="184" t="s">
        <v>872</v>
      </c>
    </row>
    <row r="61" spans="1:55" ht="14.4" customHeight="1" x14ac:dyDescent="0.3">
      <c r="G61" s="213">
        <v>9</v>
      </c>
      <c r="H61" s="184">
        <v>106</v>
      </c>
      <c r="I61" s="185">
        <v>106</v>
      </c>
      <c r="J61" s="307">
        <v>106</v>
      </c>
      <c r="L61" s="213">
        <v>4</v>
      </c>
      <c r="M61" s="184"/>
      <c r="N61" s="214" t="s">
        <v>458</v>
      </c>
      <c r="O61" s="185"/>
      <c r="V61" s="213">
        <v>4.0999999999999996</v>
      </c>
      <c r="W61" s="184" t="s">
        <v>539</v>
      </c>
      <c r="X61" s="214"/>
      <c r="Y61" s="185"/>
      <c r="AA61" s="213">
        <v>9</v>
      </c>
      <c r="AB61" s="184" t="s">
        <v>453</v>
      </c>
      <c r="AC61" s="214" t="s">
        <v>453</v>
      </c>
      <c r="AD61" s="185" t="s">
        <v>453</v>
      </c>
      <c r="AF61" s="213">
        <v>3.9</v>
      </c>
      <c r="AG61" s="184"/>
      <c r="AH61" s="214"/>
      <c r="AI61" s="185" t="s">
        <v>667</v>
      </c>
      <c r="AK61" s="213">
        <v>3.9</v>
      </c>
      <c r="AL61" s="184"/>
      <c r="AM61" s="214"/>
      <c r="AN61" s="185"/>
      <c r="AO61" s="185" t="s">
        <v>697</v>
      </c>
      <c r="AP61" s="213">
        <v>3.9</v>
      </c>
      <c r="AQ61" s="184"/>
      <c r="AR61" s="214"/>
      <c r="AS61" s="185"/>
      <c r="AU61" s="213">
        <v>6.5</v>
      </c>
      <c r="AV61" s="184" t="s">
        <v>830</v>
      </c>
      <c r="AW61" s="214" t="s">
        <v>830</v>
      </c>
      <c r="AZ61" s="213">
        <v>6.5</v>
      </c>
      <c r="BA61" s="184" t="s">
        <v>830</v>
      </c>
    </row>
    <row r="62" spans="1:55" ht="14.4" customHeight="1" x14ac:dyDescent="0.3">
      <c r="G62" s="213">
        <v>10</v>
      </c>
      <c r="H62" s="184">
        <v>106</v>
      </c>
      <c r="I62" s="185">
        <v>106</v>
      </c>
      <c r="J62" s="307">
        <v>106</v>
      </c>
      <c r="L62" s="213">
        <v>4.0999999999999996</v>
      </c>
      <c r="M62" s="184" t="s">
        <v>458</v>
      </c>
      <c r="N62" s="214"/>
      <c r="O62" s="185"/>
      <c r="V62" s="213">
        <v>4.5999999999999996</v>
      </c>
      <c r="W62" s="184"/>
      <c r="X62" s="214"/>
      <c r="Y62" s="185" t="s">
        <v>540</v>
      </c>
      <c r="AA62" s="213">
        <v>10</v>
      </c>
      <c r="AB62" s="184" t="s">
        <v>453</v>
      </c>
      <c r="AC62" s="214" t="s">
        <v>453</v>
      </c>
      <c r="AD62" s="185" t="s">
        <v>453</v>
      </c>
      <c r="AF62" s="213">
        <v>4.0999999999999996</v>
      </c>
      <c r="AG62" s="184"/>
      <c r="AH62" s="214" t="s">
        <v>667</v>
      </c>
      <c r="AI62" s="185"/>
      <c r="AK62" s="213">
        <v>4</v>
      </c>
      <c r="AL62" s="184"/>
      <c r="AM62" s="214"/>
      <c r="AN62" s="185" t="s">
        <v>697</v>
      </c>
      <c r="AO62" s="185"/>
      <c r="AP62" s="213">
        <v>4</v>
      </c>
      <c r="AQ62" s="184"/>
      <c r="AR62" s="214"/>
      <c r="AS62" s="185" t="s">
        <v>697</v>
      </c>
      <c r="AU62" s="213">
        <v>7.2</v>
      </c>
      <c r="AV62" s="184" t="s">
        <v>830</v>
      </c>
      <c r="AW62" s="214" t="s">
        <v>830</v>
      </c>
      <c r="AZ62" s="213">
        <v>7.2</v>
      </c>
      <c r="BA62" s="184" t="s">
        <v>830</v>
      </c>
    </row>
    <row r="63" spans="1:55" x14ac:dyDescent="0.3">
      <c r="G63" s="186" t="s">
        <v>466</v>
      </c>
      <c r="H63" s="217" t="s">
        <v>466</v>
      </c>
      <c r="I63" s="227" t="s">
        <v>466</v>
      </c>
      <c r="J63" s="308" t="s">
        <v>466</v>
      </c>
      <c r="L63" s="213">
        <v>4.5999999999999996</v>
      </c>
      <c r="M63" s="184"/>
      <c r="N63" s="214"/>
      <c r="O63" s="185" t="s">
        <v>459</v>
      </c>
      <c r="V63" s="213">
        <v>4.7</v>
      </c>
      <c r="W63" s="184"/>
      <c r="X63" s="214" t="s">
        <v>540</v>
      </c>
      <c r="Y63" s="185"/>
      <c r="AA63" s="213">
        <v>11</v>
      </c>
      <c r="AB63" s="184" t="s">
        <v>453</v>
      </c>
      <c r="AC63" s="214" t="s">
        <v>453</v>
      </c>
      <c r="AD63" s="185" t="s">
        <v>453</v>
      </c>
      <c r="AF63" s="213">
        <v>4.2</v>
      </c>
      <c r="AG63" s="184" t="s">
        <v>667</v>
      </c>
      <c r="AH63" s="214"/>
      <c r="AI63" s="185"/>
      <c r="AK63" s="213">
        <v>4.0999999999999996</v>
      </c>
      <c r="AL63" s="184"/>
      <c r="AM63" s="214" t="s">
        <v>697</v>
      </c>
      <c r="AN63" s="185"/>
      <c r="AO63" s="185"/>
      <c r="AP63" s="213">
        <v>4.0999999999999996</v>
      </c>
      <c r="AQ63" s="184"/>
      <c r="AR63" s="214" t="s">
        <v>697</v>
      </c>
      <c r="AS63" s="185"/>
      <c r="AU63" s="213">
        <v>7.8</v>
      </c>
      <c r="AV63" s="184" t="s">
        <v>830</v>
      </c>
      <c r="AW63" s="214" t="s">
        <v>830</v>
      </c>
      <c r="AZ63" s="213">
        <v>7.8</v>
      </c>
      <c r="BA63" s="184" t="s">
        <v>830</v>
      </c>
    </row>
    <row r="64" spans="1:55" ht="14.4" customHeight="1" x14ac:dyDescent="0.3">
      <c r="G64" s="220">
        <v>20</v>
      </c>
      <c r="H64" s="188">
        <v>106</v>
      </c>
      <c r="I64" s="189">
        <v>106</v>
      </c>
      <c r="J64" s="310" t="s">
        <v>453</v>
      </c>
      <c r="L64" s="186">
        <v>4.7</v>
      </c>
      <c r="M64" s="217"/>
      <c r="N64" s="218" t="s">
        <v>459</v>
      </c>
      <c r="O64" s="227"/>
      <c r="V64" s="186">
        <v>4.8</v>
      </c>
      <c r="W64" s="217" t="s">
        <v>540</v>
      </c>
      <c r="X64" s="218"/>
      <c r="Y64" s="227"/>
      <c r="AA64" s="186">
        <v>12</v>
      </c>
      <c r="AB64" s="217" t="s">
        <v>453</v>
      </c>
      <c r="AC64" s="218" t="s">
        <v>453</v>
      </c>
      <c r="AD64" s="227" t="s">
        <v>453</v>
      </c>
      <c r="AF64" s="186">
        <v>4.5999999999999996</v>
      </c>
      <c r="AG64" s="217"/>
      <c r="AH64" s="218"/>
      <c r="AI64" s="227" t="s">
        <v>459</v>
      </c>
      <c r="AK64" s="186">
        <v>4.2</v>
      </c>
      <c r="AL64" s="217" t="s">
        <v>697</v>
      </c>
      <c r="AM64" s="218"/>
      <c r="AN64" s="227"/>
      <c r="AO64" s="227"/>
      <c r="AP64" s="186">
        <v>4.2</v>
      </c>
      <c r="AQ64" s="217" t="s">
        <v>697</v>
      </c>
      <c r="AR64" s="218"/>
      <c r="AS64" s="227"/>
      <c r="AU64" s="186">
        <v>8.5</v>
      </c>
      <c r="AV64" s="217" t="s">
        <v>830</v>
      </c>
      <c r="AW64" s="218" t="s">
        <v>830</v>
      </c>
      <c r="AZ64" s="186">
        <v>8.5</v>
      </c>
      <c r="BA64" s="217" t="s">
        <v>830</v>
      </c>
    </row>
    <row r="65" spans="2:53" x14ac:dyDescent="0.3">
      <c r="B65" s="86"/>
      <c r="C65" s="86"/>
      <c r="E65" s="57"/>
      <c r="H65" s="70"/>
      <c r="L65" s="213">
        <v>4.8</v>
      </c>
      <c r="M65" s="184" t="s">
        <v>459</v>
      </c>
      <c r="N65" s="214"/>
      <c r="O65" s="185"/>
      <c r="V65" s="213">
        <v>5.3</v>
      </c>
      <c r="W65" s="184"/>
      <c r="X65" s="214"/>
      <c r="Y65" s="185" t="s">
        <v>541</v>
      </c>
      <c r="AA65" s="213">
        <v>13</v>
      </c>
      <c r="AB65" s="184" t="s">
        <v>453</v>
      </c>
      <c r="AC65" s="214" t="s">
        <v>453</v>
      </c>
      <c r="AD65" s="185" t="s">
        <v>453</v>
      </c>
      <c r="AF65" s="213">
        <v>4.8</v>
      </c>
      <c r="AG65" s="184"/>
      <c r="AH65" s="214" t="s">
        <v>459</v>
      </c>
      <c r="AI65" s="185"/>
      <c r="AK65" s="213">
        <v>4.5999999999999996</v>
      </c>
      <c r="AL65" s="184"/>
      <c r="AM65" s="214"/>
      <c r="AN65" s="185" t="s">
        <v>731</v>
      </c>
      <c r="AO65" s="185" t="s">
        <v>731</v>
      </c>
      <c r="AP65" s="213">
        <v>4.5999999999999996</v>
      </c>
      <c r="AQ65" s="184"/>
      <c r="AR65" s="214"/>
      <c r="AS65" s="185" t="s">
        <v>731</v>
      </c>
      <c r="AU65" s="213">
        <v>9.1</v>
      </c>
      <c r="AV65" s="184" t="s">
        <v>830</v>
      </c>
      <c r="AW65" s="214" t="s">
        <v>830</v>
      </c>
      <c r="AZ65" s="213">
        <v>9.1</v>
      </c>
      <c r="BA65" s="184" t="s">
        <v>830</v>
      </c>
    </row>
    <row r="66" spans="2:53" x14ac:dyDescent="0.3">
      <c r="B66" s="70"/>
      <c r="C66" s="86"/>
      <c r="E66" s="57"/>
      <c r="L66" s="228">
        <v>5.3</v>
      </c>
      <c r="M66" s="184"/>
      <c r="N66" s="226"/>
      <c r="O66" s="185" t="s">
        <v>460</v>
      </c>
      <c r="V66" s="228">
        <v>5.4</v>
      </c>
      <c r="W66" s="184"/>
      <c r="X66" s="226" t="s">
        <v>541</v>
      </c>
      <c r="Y66" s="185"/>
      <c r="AA66" s="228">
        <v>14</v>
      </c>
      <c r="AB66" s="184" t="s">
        <v>453</v>
      </c>
      <c r="AC66" s="226" t="s">
        <v>453</v>
      </c>
      <c r="AD66" s="185" t="s">
        <v>453</v>
      </c>
      <c r="AF66" s="228">
        <v>4.9000000000000004</v>
      </c>
      <c r="AG66" s="184" t="s">
        <v>459</v>
      </c>
      <c r="AH66" s="226"/>
      <c r="AI66" s="185"/>
      <c r="AK66" s="228">
        <v>4.8</v>
      </c>
      <c r="AL66" s="184"/>
      <c r="AM66" s="226" t="s">
        <v>731</v>
      </c>
      <c r="AN66" s="185"/>
      <c r="AO66" s="185"/>
      <c r="AP66" s="228">
        <v>4.8</v>
      </c>
      <c r="AQ66" s="184"/>
      <c r="AR66" s="226" t="s">
        <v>731</v>
      </c>
      <c r="AS66" s="185"/>
      <c r="AU66" s="228">
        <v>9.8000000000000007</v>
      </c>
      <c r="AV66" s="184" t="s">
        <v>830</v>
      </c>
      <c r="AW66" s="226" t="s">
        <v>830</v>
      </c>
      <c r="AZ66" s="228">
        <v>9.8000000000000007</v>
      </c>
      <c r="BA66" s="184" t="s">
        <v>830</v>
      </c>
    </row>
    <row r="67" spans="2:53" x14ac:dyDescent="0.3">
      <c r="B67" s="86"/>
      <c r="C67" s="86"/>
      <c r="E67" s="57"/>
      <c r="L67" s="213">
        <v>5.4</v>
      </c>
      <c r="M67" s="184"/>
      <c r="N67" s="214" t="s">
        <v>460</v>
      </c>
      <c r="O67" s="185"/>
      <c r="V67" s="213">
        <v>5.5</v>
      </c>
      <c r="W67" s="184" t="s">
        <v>541</v>
      </c>
      <c r="X67" s="214"/>
      <c r="Y67" s="185"/>
      <c r="AA67" s="213">
        <v>15</v>
      </c>
      <c r="AB67" s="184" t="s">
        <v>453</v>
      </c>
      <c r="AC67" s="214" t="s">
        <v>453</v>
      </c>
      <c r="AD67" s="185" t="s">
        <v>453</v>
      </c>
      <c r="AF67" s="213">
        <v>5.2</v>
      </c>
      <c r="AG67" s="184"/>
      <c r="AH67" s="214"/>
      <c r="AI67" s="185" t="s">
        <v>668</v>
      </c>
      <c r="AK67" s="213">
        <v>4.9000000000000004</v>
      </c>
      <c r="AL67" s="184" t="s">
        <v>731</v>
      </c>
      <c r="AM67" s="214"/>
      <c r="AN67" s="185"/>
      <c r="AO67" s="185"/>
      <c r="AP67" s="213">
        <v>4.9000000000000004</v>
      </c>
      <c r="AQ67" s="184" t="s">
        <v>731</v>
      </c>
      <c r="AR67" s="214"/>
      <c r="AS67" s="185"/>
    </row>
    <row r="68" spans="2:53" x14ac:dyDescent="0.3">
      <c r="B68" s="86"/>
      <c r="C68" s="86"/>
      <c r="E68" s="57"/>
      <c r="L68" s="213">
        <v>5.5</v>
      </c>
      <c r="M68" s="184" t="s">
        <v>460</v>
      </c>
      <c r="N68" s="214"/>
      <c r="O68" s="185"/>
      <c r="V68" s="213">
        <v>5.9</v>
      </c>
      <c r="W68" s="184"/>
      <c r="X68" s="214"/>
      <c r="Y68" s="185" t="s">
        <v>542</v>
      </c>
      <c r="AA68" s="213">
        <v>16</v>
      </c>
      <c r="AB68" s="184" t="s">
        <v>453</v>
      </c>
      <c r="AC68" s="214" t="s">
        <v>453</v>
      </c>
      <c r="AD68" s="185" t="s">
        <v>453</v>
      </c>
      <c r="AF68" s="213">
        <v>5.4</v>
      </c>
      <c r="AG68" s="184"/>
      <c r="AH68" s="214" t="s">
        <v>668</v>
      </c>
      <c r="AI68" s="185"/>
      <c r="AK68" s="213">
        <v>5.2</v>
      </c>
      <c r="AL68" s="184"/>
      <c r="AM68" s="214"/>
      <c r="AN68" s="185"/>
      <c r="AO68" s="185" t="s">
        <v>732</v>
      </c>
      <c r="AP68" s="213">
        <v>5.2</v>
      </c>
      <c r="AQ68" s="184"/>
      <c r="AR68" s="214"/>
      <c r="AS68" s="185"/>
    </row>
    <row r="69" spans="2:53" x14ac:dyDescent="0.3">
      <c r="B69" s="86"/>
      <c r="C69" s="86"/>
      <c r="L69" s="213">
        <v>5.9</v>
      </c>
      <c r="M69" s="184"/>
      <c r="N69" s="214"/>
      <c r="O69" s="185" t="s">
        <v>454</v>
      </c>
      <c r="V69" s="213">
        <v>6.1</v>
      </c>
      <c r="W69" s="184"/>
      <c r="X69" s="214" t="s">
        <v>542</v>
      </c>
      <c r="Y69" s="185"/>
      <c r="AA69" s="213">
        <v>17</v>
      </c>
      <c r="AB69" s="184" t="s">
        <v>453</v>
      </c>
      <c r="AC69" s="214"/>
      <c r="AD69" s="185"/>
      <c r="AF69" s="213">
        <v>5.6</v>
      </c>
      <c r="AG69" s="184" t="s">
        <v>668</v>
      </c>
      <c r="AH69" s="214"/>
      <c r="AI69" s="185"/>
      <c r="AK69" s="213">
        <v>5.3</v>
      </c>
      <c r="AL69" s="184"/>
      <c r="AM69" s="214"/>
      <c r="AN69" s="185" t="s">
        <v>732</v>
      </c>
      <c r="AO69" s="185"/>
      <c r="AP69" s="213">
        <v>5.3</v>
      </c>
      <c r="AQ69" s="184"/>
      <c r="AR69" s="214"/>
      <c r="AS69" s="185" t="s">
        <v>732</v>
      </c>
    </row>
    <row r="70" spans="2:53" x14ac:dyDescent="0.3">
      <c r="B70" s="86"/>
      <c r="C70" s="86"/>
      <c r="L70" s="213">
        <v>6</v>
      </c>
      <c r="M70" s="184"/>
      <c r="N70" s="214" t="s">
        <v>454</v>
      </c>
      <c r="O70" s="185"/>
      <c r="V70" s="213">
        <v>6.2</v>
      </c>
      <c r="W70" s="184" t="s">
        <v>542</v>
      </c>
      <c r="X70" s="214"/>
      <c r="Y70" s="185"/>
      <c r="AF70" s="213">
        <v>5.9</v>
      </c>
      <c r="AG70" s="184"/>
      <c r="AH70" s="214"/>
      <c r="AI70" s="185" t="s">
        <v>668</v>
      </c>
      <c r="AK70" s="213">
        <v>5.4</v>
      </c>
      <c r="AL70" s="184"/>
      <c r="AM70" s="214" t="s">
        <v>732</v>
      </c>
      <c r="AN70" s="185"/>
      <c r="AO70" s="185"/>
      <c r="AP70" s="213">
        <v>5.4</v>
      </c>
      <c r="AQ70" s="184"/>
      <c r="AR70" s="214" t="s">
        <v>732</v>
      </c>
      <c r="AS70" s="185"/>
    </row>
    <row r="71" spans="2:53" x14ac:dyDescent="0.3">
      <c r="B71" s="86"/>
      <c r="C71" s="86"/>
      <c r="L71" s="213">
        <v>6.2</v>
      </c>
      <c r="M71" s="184" t="s">
        <v>454</v>
      </c>
      <c r="N71" s="214"/>
      <c r="O71" s="185"/>
      <c r="V71" s="213">
        <v>6.6</v>
      </c>
      <c r="W71" s="184"/>
      <c r="X71" s="214"/>
      <c r="Y71" s="185" t="s">
        <v>542</v>
      </c>
      <c r="AA71" t="s">
        <v>455</v>
      </c>
      <c r="AF71" s="213">
        <v>6.1</v>
      </c>
      <c r="AG71" s="184"/>
      <c r="AH71" s="214" t="s">
        <v>668</v>
      </c>
      <c r="AI71" s="185"/>
      <c r="AK71" s="213">
        <v>5.6</v>
      </c>
      <c r="AL71" s="184" t="s">
        <v>732</v>
      </c>
      <c r="AM71" s="214"/>
      <c r="AN71" s="185"/>
      <c r="AO71" s="185"/>
      <c r="AP71" s="213">
        <v>5.6</v>
      </c>
      <c r="AQ71" s="184" t="s">
        <v>732</v>
      </c>
      <c r="AR71" s="214"/>
      <c r="AS71" s="185"/>
    </row>
    <row r="72" spans="2:53" x14ac:dyDescent="0.3">
      <c r="L72" s="213">
        <v>6.6</v>
      </c>
      <c r="M72" s="184"/>
      <c r="N72" s="214"/>
      <c r="O72" s="185" t="s">
        <v>453</v>
      </c>
      <c r="V72" s="213">
        <v>6.7</v>
      </c>
      <c r="W72" s="184"/>
      <c r="X72" s="214" t="s">
        <v>542</v>
      </c>
      <c r="Y72" s="185"/>
      <c r="AF72" s="213">
        <v>6.3</v>
      </c>
      <c r="AG72" s="184" t="s">
        <v>668</v>
      </c>
      <c r="AH72" s="214"/>
      <c r="AI72" s="185"/>
      <c r="AK72" s="213">
        <v>5.9</v>
      </c>
      <c r="AL72" s="184"/>
      <c r="AM72" s="214"/>
      <c r="AN72" s="185"/>
      <c r="AO72" s="185" t="s">
        <v>453</v>
      </c>
      <c r="AP72" s="213">
        <v>5.9</v>
      </c>
      <c r="AQ72" s="184"/>
      <c r="AR72" s="214"/>
      <c r="AS72" s="185"/>
    </row>
    <row r="73" spans="2:53" x14ac:dyDescent="0.3">
      <c r="L73" s="213">
        <v>6.7</v>
      </c>
      <c r="M73" s="184"/>
      <c r="N73" s="214" t="s">
        <v>453</v>
      </c>
      <c r="O73" s="185"/>
      <c r="V73" s="213">
        <v>6.9</v>
      </c>
      <c r="W73" s="184" t="s">
        <v>542</v>
      </c>
      <c r="X73" s="214"/>
      <c r="Y73" s="185"/>
      <c r="AF73" s="213">
        <v>6.6</v>
      </c>
      <c r="AG73" s="184"/>
      <c r="AH73" s="214"/>
      <c r="AI73" s="185" t="s">
        <v>668</v>
      </c>
      <c r="AK73" s="213">
        <v>6</v>
      </c>
      <c r="AL73" s="184"/>
      <c r="AM73" s="214"/>
      <c r="AN73" s="185" t="s">
        <v>453</v>
      </c>
      <c r="AO73" s="185"/>
      <c r="AP73" s="213">
        <v>6</v>
      </c>
      <c r="AQ73" s="184"/>
      <c r="AR73" s="214"/>
      <c r="AS73" s="185" t="s">
        <v>453</v>
      </c>
    </row>
    <row r="74" spans="2:53" x14ac:dyDescent="0.3">
      <c r="L74" s="186">
        <v>6.9</v>
      </c>
      <c r="M74" s="217" t="s">
        <v>453</v>
      </c>
      <c r="N74" s="218"/>
      <c r="O74" s="227"/>
      <c r="V74" s="186">
        <v>7.2</v>
      </c>
      <c r="W74" s="217"/>
      <c r="X74" s="218"/>
      <c r="Y74" s="227" t="s">
        <v>542</v>
      </c>
      <c r="AF74" s="186">
        <v>6.8</v>
      </c>
      <c r="AG74" s="217"/>
      <c r="AH74" s="218" t="s">
        <v>668</v>
      </c>
      <c r="AI74" s="227"/>
      <c r="AK74" s="186">
        <v>6.1</v>
      </c>
      <c r="AL74" s="217"/>
      <c r="AM74" s="218" t="s">
        <v>453</v>
      </c>
      <c r="AN74" s="227"/>
      <c r="AO74" s="227"/>
      <c r="AP74" s="186">
        <v>6.1</v>
      </c>
      <c r="AQ74" s="217"/>
      <c r="AR74" s="218" t="s">
        <v>453</v>
      </c>
      <c r="AS74" s="227"/>
    </row>
    <row r="75" spans="2:53" x14ac:dyDescent="0.3">
      <c r="L75" s="213">
        <v>7.2</v>
      </c>
      <c r="M75" s="184"/>
      <c r="N75" s="214"/>
      <c r="O75" s="185" t="s">
        <v>453</v>
      </c>
      <c r="V75" s="213">
        <v>7.4</v>
      </c>
      <c r="W75" s="184"/>
      <c r="X75" s="214" t="s">
        <v>542</v>
      </c>
      <c r="Y75" s="185"/>
      <c r="AF75" s="213" t="s">
        <v>735</v>
      </c>
      <c r="AG75" s="184" t="s">
        <v>668</v>
      </c>
      <c r="AH75" s="214"/>
      <c r="AI75" s="185"/>
      <c r="AK75" s="213">
        <v>6.3</v>
      </c>
      <c r="AL75" s="184" t="s">
        <v>453</v>
      </c>
      <c r="AM75" s="214"/>
      <c r="AN75" s="185"/>
      <c r="AO75" s="185"/>
      <c r="AP75" s="213">
        <v>6.3</v>
      </c>
      <c r="AQ75" s="184" t="s">
        <v>453</v>
      </c>
      <c r="AR75" s="214"/>
      <c r="AS75" s="185"/>
    </row>
    <row r="76" spans="2:53" x14ac:dyDescent="0.3">
      <c r="L76" s="228">
        <v>7.4</v>
      </c>
      <c r="M76" s="184"/>
      <c r="N76" s="226" t="s">
        <v>453</v>
      </c>
      <c r="O76" s="185"/>
      <c r="V76" s="228">
        <v>7.6</v>
      </c>
      <c r="W76" s="184" t="s">
        <v>542</v>
      </c>
      <c r="X76" s="226"/>
      <c r="Y76" s="185"/>
      <c r="AK76" s="228">
        <v>6.6</v>
      </c>
      <c r="AL76" s="184"/>
      <c r="AM76" s="226"/>
      <c r="AN76" s="185" t="s">
        <v>453</v>
      </c>
      <c r="AO76" s="185" t="s">
        <v>453</v>
      </c>
      <c r="AP76" s="228">
        <v>6.6</v>
      </c>
      <c r="AQ76" s="184"/>
      <c r="AR76" s="226"/>
      <c r="AS76" s="185" t="s">
        <v>453</v>
      </c>
    </row>
    <row r="77" spans="2:53" x14ac:dyDescent="0.3">
      <c r="L77" s="213">
        <v>7.6</v>
      </c>
      <c r="M77" s="184" t="s">
        <v>453</v>
      </c>
      <c r="N77" s="214"/>
      <c r="O77" s="185"/>
      <c r="V77" s="213">
        <v>7.9</v>
      </c>
      <c r="W77" s="184"/>
      <c r="X77" s="214"/>
      <c r="Y77" s="185" t="s">
        <v>542</v>
      </c>
      <c r="AF77" t="s">
        <v>455</v>
      </c>
      <c r="AK77" s="213">
        <v>6.8</v>
      </c>
      <c r="AL77" s="184"/>
      <c r="AM77" s="214" t="s">
        <v>453</v>
      </c>
      <c r="AN77" s="185"/>
      <c r="AO77" s="185"/>
      <c r="AP77" s="213">
        <v>6.8</v>
      </c>
      <c r="AQ77" s="184"/>
      <c r="AR77" s="214" t="s">
        <v>453</v>
      </c>
      <c r="AS77" s="185"/>
    </row>
    <row r="78" spans="2:53" x14ac:dyDescent="0.3">
      <c r="L78" s="213">
        <v>7.9</v>
      </c>
      <c r="M78" s="184"/>
      <c r="N78" s="214"/>
      <c r="O78" s="185" t="s">
        <v>453</v>
      </c>
      <c r="V78" s="213">
        <v>8.1</v>
      </c>
      <c r="W78" s="184"/>
      <c r="X78" s="214" t="s">
        <v>542</v>
      </c>
      <c r="Y78" s="185"/>
      <c r="AK78" s="213" t="s">
        <v>735</v>
      </c>
      <c r="AL78" s="184" t="s">
        <v>453</v>
      </c>
      <c r="AM78" s="184" t="s">
        <v>453</v>
      </c>
      <c r="AN78" s="184" t="s">
        <v>453</v>
      </c>
      <c r="AO78" s="184"/>
      <c r="AP78" s="213" t="s">
        <v>735</v>
      </c>
      <c r="AQ78" s="184" t="s">
        <v>453</v>
      </c>
      <c r="AR78" s="184" t="s">
        <v>453</v>
      </c>
      <c r="AS78" s="184" t="s">
        <v>453</v>
      </c>
    </row>
    <row r="79" spans="2:53" x14ac:dyDescent="0.3">
      <c r="L79" s="213">
        <v>8.1</v>
      </c>
      <c r="M79" s="184"/>
      <c r="N79" s="214" t="s">
        <v>453</v>
      </c>
      <c r="O79" s="185"/>
      <c r="V79" s="213">
        <v>8.3000000000000007</v>
      </c>
      <c r="W79" s="184" t="s">
        <v>542</v>
      </c>
      <c r="X79" s="214"/>
      <c r="Y79" s="185"/>
      <c r="AG79" s="86"/>
    </row>
    <row r="80" spans="2:53" x14ac:dyDescent="0.3">
      <c r="L80" s="213">
        <v>8.3000000000000007</v>
      </c>
      <c r="M80" s="184" t="s">
        <v>453</v>
      </c>
      <c r="N80" s="214"/>
      <c r="O80" s="185"/>
      <c r="V80" s="213">
        <v>8.6</v>
      </c>
      <c r="W80" s="184"/>
      <c r="X80" s="214"/>
      <c r="Y80" s="185" t="s">
        <v>542</v>
      </c>
    </row>
    <row r="81" spans="12:43" x14ac:dyDescent="0.3">
      <c r="L81" s="213">
        <v>8.5</v>
      </c>
      <c r="M81" s="184"/>
      <c r="N81" s="214"/>
      <c r="O81" s="185" t="s">
        <v>453</v>
      </c>
      <c r="V81" s="213">
        <v>8.8000000000000007</v>
      </c>
      <c r="W81" s="184"/>
      <c r="X81" s="214" t="s">
        <v>542</v>
      </c>
      <c r="Y81" s="185"/>
      <c r="AK81" t="s">
        <v>455</v>
      </c>
    </row>
    <row r="82" spans="12:43" x14ac:dyDescent="0.3">
      <c r="L82" s="213">
        <v>8.6999999999999993</v>
      </c>
      <c r="M82" s="184"/>
      <c r="N82" s="214" t="s">
        <v>453</v>
      </c>
      <c r="O82" s="185"/>
      <c r="V82" s="213">
        <v>8.9</v>
      </c>
      <c r="W82" s="184" t="s">
        <v>542</v>
      </c>
      <c r="X82" s="214"/>
      <c r="Y82" s="185"/>
    </row>
    <row r="83" spans="12:43" x14ac:dyDescent="0.3">
      <c r="L83" s="213">
        <v>8.9</v>
      </c>
      <c r="M83" s="184" t="s">
        <v>453</v>
      </c>
      <c r="N83" s="214"/>
      <c r="O83" s="185"/>
      <c r="V83" s="213"/>
      <c r="W83" s="184"/>
      <c r="X83" s="214"/>
      <c r="Y83" s="185"/>
      <c r="AK83" s="86" t="s">
        <v>340</v>
      </c>
      <c r="AP83" s="86" t="s">
        <v>340</v>
      </c>
    </row>
    <row r="84" spans="12:43" ht="14.55" thickBot="1" x14ac:dyDescent="0.35">
      <c r="L84" s="186">
        <v>9.1999999999999993</v>
      </c>
      <c r="M84" s="217"/>
      <c r="N84" s="218"/>
      <c r="O84" s="227" t="s">
        <v>453</v>
      </c>
      <c r="V84" s="186"/>
      <c r="W84" s="217"/>
      <c r="X84" s="218"/>
      <c r="Y84" s="227"/>
      <c r="AK84" s="180" t="s">
        <v>17</v>
      </c>
      <c r="AL84" s="161"/>
      <c r="AP84" s="180" t="s">
        <v>17</v>
      </c>
      <c r="AQ84" s="161"/>
    </row>
    <row r="85" spans="12:43" x14ac:dyDescent="0.3">
      <c r="L85" s="213">
        <v>9.4</v>
      </c>
      <c r="M85" s="184"/>
      <c r="N85" s="214" t="s">
        <v>453</v>
      </c>
      <c r="O85" s="185"/>
      <c r="V85" s="213"/>
      <c r="W85" s="184"/>
      <c r="X85" s="214"/>
      <c r="Y85" s="185"/>
      <c r="AK85" s="238">
        <v>4</v>
      </c>
      <c r="AL85" s="235" t="s">
        <v>537</v>
      </c>
      <c r="AP85" s="238">
        <v>4</v>
      </c>
      <c r="AQ85" s="235" t="s">
        <v>537</v>
      </c>
    </row>
    <row r="86" spans="12:43" x14ac:dyDescent="0.3">
      <c r="L86" s="228">
        <v>9.6</v>
      </c>
      <c r="M86" s="184" t="s">
        <v>453</v>
      </c>
      <c r="N86" s="226"/>
      <c r="O86" s="185"/>
      <c r="V86" s="228"/>
      <c r="W86" s="184"/>
      <c r="X86" s="226"/>
      <c r="Y86" s="185"/>
      <c r="AK86" s="186">
        <v>5</v>
      </c>
      <c r="AL86" s="184" t="s">
        <v>730</v>
      </c>
      <c r="AP86" s="186">
        <v>5</v>
      </c>
      <c r="AQ86" s="184" t="s">
        <v>730</v>
      </c>
    </row>
    <row r="87" spans="12:43" x14ac:dyDescent="0.3">
      <c r="L87" s="213">
        <v>16.399999999999999</v>
      </c>
      <c r="M87" s="184"/>
      <c r="N87" s="214"/>
      <c r="O87" s="185" t="s">
        <v>453</v>
      </c>
      <c r="V87" s="213"/>
      <c r="W87" s="184"/>
      <c r="X87" s="214"/>
      <c r="Y87" s="185"/>
      <c r="AK87" s="186">
        <v>6</v>
      </c>
      <c r="AL87" s="184" t="s">
        <v>697</v>
      </c>
      <c r="AP87" s="186">
        <v>6</v>
      </c>
      <c r="AQ87" s="184" t="s">
        <v>697</v>
      </c>
    </row>
    <row r="88" spans="12:43" x14ac:dyDescent="0.3">
      <c r="L88" s="213">
        <v>16.8</v>
      </c>
      <c r="M88" s="184"/>
      <c r="N88" s="214" t="s">
        <v>453</v>
      </c>
      <c r="O88" s="185"/>
      <c r="V88" s="213"/>
      <c r="W88" s="184"/>
      <c r="X88" s="214"/>
      <c r="Y88" s="185"/>
      <c r="AK88" s="186">
        <v>7</v>
      </c>
      <c r="AL88" s="184" t="s">
        <v>731</v>
      </c>
      <c r="AP88" s="186">
        <v>7</v>
      </c>
      <c r="AQ88" s="184" t="s">
        <v>731</v>
      </c>
    </row>
    <row r="89" spans="12:43" x14ac:dyDescent="0.3">
      <c r="L89" s="220">
        <v>17.2</v>
      </c>
      <c r="M89" s="188" t="s">
        <v>453</v>
      </c>
      <c r="N89" s="221"/>
      <c r="O89" s="189"/>
      <c r="V89" s="220"/>
      <c r="W89" s="188"/>
      <c r="X89" s="221"/>
      <c r="Y89" s="189"/>
      <c r="AK89" s="186">
        <v>8</v>
      </c>
      <c r="AL89" s="184" t="s">
        <v>732</v>
      </c>
      <c r="AP89" s="186">
        <v>8</v>
      </c>
      <c r="AQ89" s="184" t="s">
        <v>732</v>
      </c>
    </row>
    <row r="90" spans="12:43" x14ac:dyDescent="0.3">
      <c r="AK90" s="186">
        <v>9</v>
      </c>
      <c r="AL90" s="184" t="s">
        <v>453</v>
      </c>
      <c r="AP90" s="186">
        <v>9</v>
      </c>
      <c r="AQ90" s="184" t="s">
        <v>453</v>
      </c>
    </row>
    <row r="91" spans="12:43" x14ac:dyDescent="0.3">
      <c r="M91" t="s">
        <v>455</v>
      </c>
      <c r="W91" t="s">
        <v>455</v>
      </c>
      <c r="AK91" s="186">
        <v>10</v>
      </c>
      <c r="AL91" s="184" t="s">
        <v>453</v>
      </c>
      <c r="AP91" s="186">
        <v>10</v>
      </c>
      <c r="AQ91" s="184" t="s">
        <v>453</v>
      </c>
    </row>
    <row r="92" spans="12:43" x14ac:dyDescent="0.3">
      <c r="AK92" s="186">
        <v>11</v>
      </c>
      <c r="AL92" s="184" t="s">
        <v>453</v>
      </c>
      <c r="AP92" s="186">
        <v>11</v>
      </c>
      <c r="AQ92" s="184" t="s">
        <v>453</v>
      </c>
    </row>
    <row r="93" spans="12:43" x14ac:dyDescent="0.3">
      <c r="AK93" s="186">
        <v>12</v>
      </c>
      <c r="AL93" s="184" t="s">
        <v>453</v>
      </c>
      <c r="AP93" s="186">
        <v>12</v>
      </c>
      <c r="AQ93" s="184" t="s">
        <v>453</v>
      </c>
    </row>
    <row r="94" spans="12:43" x14ac:dyDescent="0.3">
      <c r="AK94" s="186">
        <v>13</v>
      </c>
      <c r="AL94" s="184" t="s">
        <v>453</v>
      </c>
      <c r="AP94" s="186">
        <v>13</v>
      </c>
      <c r="AQ94" s="184" t="s">
        <v>453</v>
      </c>
    </row>
    <row r="95" spans="12:43" x14ac:dyDescent="0.3">
      <c r="AK95" s="186">
        <v>14</v>
      </c>
      <c r="AL95" s="184" t="s">
        <v>453</v>
      </c>
      <c r="AP95" s="186">
        <v>14</v>
      </c>
      <c r="AQ95" s="184" t="s">
        <v>453</v>
      </c>
    </row>
    <row r="96" spans="12:43" x14ac:dyDescent="0.3">
      <c r="AK96" s="186">
        <v>15</v>
      </c>
      <c r="AL96" s="184" t="s">
        <v>453</v>
      </c>
      <c r="AP96" s="186">
        <v>15</v>
      </c>
      <c r="AQ96" s="184" t="s">
        <v>453</v>
      </c>
    </row>
    <row r="97" spans="38:43" x14ac:dyDescent="0.3">
      <c r="AL97" s="57"/>
    </row>
    <row r="102" spans="38:43" x14ac:dyDescent="0.3">
      <c r="AQ102" s="57"/>
    </row>
    <row r="103" spans="38:43" x14ac:dyDescent="0.3">
      <c r="AQ103" s="57"/>
    </row>
    <row r="104" spans="38:43" x14ac:dyDescent="0.3">
      <c r="AQ104" s="57"/>
    </row>
    <row r="105" spans="38:43" x14ac:dyDescent="0.3">
      <c r="AQ105" s="57"/>
    </row>
    <row r="106" spans="38:43" x14ac:dyDescent="0.3">
      <c r="AQ106" s="57"/>
    </row>
    <row r="107" spans="38:43" x14ac:dyDescent="0.3">
      <c r="AQ107" s="57"/>
    </row>
    <row r="108" spans="38:43" x14ac:dyDescent="0.3">
      <c r="AQ108" s="57"/>
    </row>
    <row r="109" spans="38:43" x14ac:dyDescent="0.3">
      <c r="AL109" s="57"/>
      <c r="AQ109" s="57"/>
    </row>
    <row r="110" spans="38:43" x14ac:dyDescent="0.3">
      <c r="AL110" s="57"/>
      <c r="AQ110" s="57"/>
    </row>
    <row r="111" spans="38:43" x14ac:dyDescent="0.3">
      <c r="AL111" s="57"/>
      <c r="AQ111" s="57"/>
    </row>
    <row r="112" spans="38:43" x14ac:dyDescent="0.3">
      <c r="AL112" s="57"/>
      <c r="AQ112" s="57"/>
    </row>
    <row r="113" spans="38:43" x14ac:dyDescent="0.3">
      <c r="AL113" s="57"/>
      <c r="AQ113" s="57"/>
    </row>
    <row r="114" spans="38:43" x14ac:dyDescent="0.3">
      <c r="AL114" s="57"/>
      <c r="AQ114" s="57"/>
    </row>
    <row r="115" spans="38:43" x14ac:dyDescent="0.3">
      <c r="AL115" s="57"/>
      <c r="AQ115" s="57"/>
    </row>
    <row r="116" spans="38:43" x14ac:dyDescent="0.3">
      <c r="AL116" s="57"/>
      <c r="AQ116" s="57"/>
    </row>
    <row r="117" spans="38:43" x14ac:dyDescent="0.3">
      <c r="AL117" s="57"/>
      <c r="AQ117" s="57"/>
    </row>
    <row r="118" spans="38:43" x14ac:dyDescent="0.3">
      <c r="AL118" s="57"/>
      <c r="AQ118" s="57"/>
    </row>
    <row r="119" spans="38:43" x14ac:dyDescent="0.3">
      <c r="AL119" s="57"/>
      <c r="AQ119" s="57"/>
    </row>
    <row r="120" spans="38:43" x14ac:dyDescent="0.3">
      <c r="AL120" s="57"/>
      <c r="AQ120" s="57"/>
    </row>
    <row r="121" spans="38:43" x14ac:dyDescent="0.3">
      <c r="AL121" s="57"/>
      <c r="AQ121" s="57"/>
    </row>
    <row r="122" spans="38:43" x14ac:dyDescent="0.3">
      <c r="AL122" s="57"/>
      <c r="AQ122" s="57"/>
    </row>
    <row r="123" spans="38:43" x14ac:dyDescent="0.3">
      <c r="AL123" s="57"/>
      <c r="AQ123" s="57"/>
    </row>
    <row r="124" spans="38:43" x14ac:dyDescent="0.3">
      <c r="AL124" s="57"/>
      <c r="AQ124" s="57"/>
    </row>
    <row r="125" spans="38:43" x14ac:dyDescent="0.3">
      <c r="AL125" s="57"/>
      <c r="AQ125" s="57"/>
    </row>
    <row r="126" spans="38:43" x14ac:dyDescent="0.3">
      <c r="AL126" s="57"/>
      <c r="AQ126" s="57"/>
    </row>
    <row r="127" spans="38:43" x14ac:dyDescent="0.3">
      <c r="AL127" s="57"/>
      <c r="AQ127" s="57"/>
    </row>
    <row r="128" spans="38:43" x14ac:dyDescent="0.3">
      <c r="AL128" s="57"/>
      <c r="AQ128" s="57"/>
    </row>
    <row r="129" spans="38:43" x14ac:dyDescent="0.3">
      <c r="AL129" s="57"/>
      <c r="AQ129" s="57"/>
    </row>
    <row r="130" spans="38:43" x14ac:dyDescent="0.3">
      <c r="AL130" s="57"/>
      <c r="AQ130" s="57"/>
    </row>
    <row r="131" spans="38:43" x14ac:dyDescent="0.3">
      <c r="AL131" s="57"/>
      <c r="AQ131" s="57"/>
    </row>
    <row r="132" spans="38:43" x14ac:dyDescent="0.3">
      <c r="AL132" s="57"/>
      <c r="AQ132" s="57"/>
    </row>
    <row r="133" spans="38:43" x14ac:dyDescent="0.3">
      <c r="AL133" s="57"/>
      <c r="AQ133" s="57"/>
    </row>
    <row r="134" spans="38:43" x14ac:dyDescent="0.3">
      <c r="AL134" s="57"/>
      <c r="AQ134" s="57"/>
    </row>
    <row r="135" spans="38:43" x14ac:dyDescent="0.3">
      <c r="AL135" s="57"/>
      <c r="AQ135" s="57"/>
    </row>
    <row r="136" spans="38:43" x14ac:dyDescent="0.3">
      <c r="AL136" s="57"/>
      <c r="AQ136" s="57"/>
    </row>
    <row r="137" spans="38:43" x14ac:dyDescent="0.3">
      <c r="AL137" s="57"/>
      <c r="AQ137" s="57"/>
    </row>
    <row r="138" spans="38:43" x14ac:dyDescent="0.3">
      <c r="AL138" s="57"/>
      <c r="AQ138" s="57"/>
    </row>
    <row r="139" spans="38:43" x14ac:dyDescent="0.3">
      <c r="AL139" s="57"/>
      <c r="AQ139" s="57"/>
    </row>
    <row r="140" spans="38:43" x14ac:dyDescent="0.3">
      <c r="AL140" s="57"/>
      <c r="AQ140" s="57"/>
    </row>
    <row r="141" spans="38:43" x14ac:dyDescent="0.3">
      <c r="AL141" s="57"/>
    </row>
    <row r="142" spans="38:43" x14ac:dyDescent="0.3">
      <c r="AL142" s="57"/>
    </row>
    <row r="143" spans="38:43" x14ac:dyDescent="0.3">
      <c r="AL143" s="57"/>
    </row>
  </sheetData>
  <phoneticPr fontId="0" type="noConversion"/>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92D050"/>
  </sheetPr>
  <dimension ref="A1:BT85"/>
  <sheetViews>
    <sheetView topLeftCell="AH27" zoomScaleNormal="100" workbookViewId="0">
      <selection activeCell="AT52" sqref="AT52:AV52"/>
    </sheetView>
  </sheetViews>
  <sheetFormatPr baseColWidth="10" defaultRowHeight="14" x14ac:dyDescent="0.3"/>
  <cols>
    <col min="1" max="1" width="5.296875" bestFit="1" customWidth="1"/>
    <col min="2" max="2" width="6.69921875" customWidth="1"/>
    <col min="3" max="3" width="7.296875" customWidth="1"/>
    <col min="4" max="4" width="7" customWidth="1"/>
    <col min="5" max="5" width="4.296875" customWidth="1"/>
    <col min="6" max="6" width="5.296875" bestFit="1" customWidth="1"/>
    <col min="7" max="7" width="6.296875" customWidth="1"/>
    <col min="8" max="8" width="6.59765625" customWidth="1"/>
    <col min="9" max="9" width="6.296875" customWidth="1"/>
    <col min="10" max="10" width="4.296875" customWidth="1"/>
    <col min="11" max="11" width="5.296875" bestFit="1" customWidth="1"/>
    <col min="12" max="12" width="6.09765625" customWidth="1"/>
    <col min="13" max="13" width="6.69921875" customWidth="1"/>
    <col min="14" max="14" width="6.296875" customWidth="1"/>
    <col min="15" max="15" width="3.8984375" customWidth="1"/>
    <col min="16" max="16" width="5.296875" bestFit="1" customWidth="1"/>
    <col min="17" max="17" width="6.09765625" customWidth="1"/>
    <col min="18" max="18" width="6.296875" customWidth="1"/>
    <col min="19" max="19" width="6.69921875" customWidth="1"/>
    <col min="20" max="20" width="4.09765625" customWidth="1"/>
    <col min="21" max="21" width="5.296875" bestFit="1" customWidth="1"/>
    <col min="22" max="22" width="6.09765625" customWidth="1"/>
    <col min="23" max="24" width="6.296875" customWidth="1"/>
    <col min="25" max="25" width="3.69921875" customWidth="1"/>
    <col min="26" max="26" width="5.296875" bestFit="1" customWidth="1"/>
    <col min="27" max="27" width="6.09765625" customWidth="1"/>
    <col min="28" max="29" width="6.296875" customWidth="1"/>
    <col min="30" max="30" width="3.69921875" customWidth="1"/>
    <col min="31" max="31" width="5.296875" bestFit="1" customWidth="1"/>
    <col min="32" max="32" width="6.09765625" customWidth="1"/>
    <col min="33" max="33" width="6.8984375" customWidth="1"/>
    <col min="34" max="34" width="6.296875" customWidth="1"/>
    <col min="35" max="35" width="3.69921875" customWidth="1"/>
    <col min="36" max="36" width="5.296875" bestFit="1" customWidth="1"/>
    <col min="37" max="37" width="6.09765625" customWidth="1"/>
    <col min="38" max="38" width="6.8984375" customWidth="1"/>
    <col min="39" max="39" width="6.69921875" customWidth="1"/>
    <col min="40" max="40" width="3.296875" customWidth="1"/>
    <col min="41" max="41" width="5.296875" bestFit="1" customWidth="1"/>
    <col min="42" max="42" width="6.09765625" customWidth="1"/>
    <col min="43" max="43" width="6.8984375" customWidth="1"/>
    <col min="44" max="44" width="6.69921875" customWidth="1"/>
    <col min="45" max="45" width="3.296875" customWidth="1"/>
    <col min="46" max="46" width="5.296875" bestFit="1" customWidth="1"/>
    <col min="47" max="47" width="6.09765625" customWidth="1"/>
    <col min="48" max="48" width="6.8984375" customWidth="1"/>
    <col min="49" max="49" width="6.69921875" customWidth="1"/>
    <col min="50" max="50" width="3.296875" customWidth="1"/>
    <col min="51" max="54" width="6.296875" customWidth="1"/>
    <col min="55" max="55" width="3.3984375" customWidth="1"/>
    <col min="56" max="56" width="5.296875" bestFit="1" customWidth="1"/>
    <col min="57" max="57" width="6.09765625" customWidth="1"/>
    <col min="58" max="58" width="6.8984375" customWidth="1"/>
    <col min="59" max="59" width="6.69921875" customWidth="1"/>
    <col min="60" max="60" width="3.59765625" customWidth="1"/>
    <col min="61" max="61" width="5.296875" bestFit="1" customWidth="1"/>
    <col min="62" max="62" width="6.59765625" customWidth="1"/>
    <col min="63" max="63" width="6.8984375" customWidth="1"/>
    <col min="64" max="64" width="6.69921875" style="1" customWidth="1"/>
    <col min="65" max="65" width="3.796875" customWidth="1"/>
    <col min="66" max="66" width="5.796875" customWidth="1"/>
    <col min="67" max="67" width="6.3984375" customWidth="1"/>
    <col min="68" max="68" width="7.296875" customWidth="1"/>
    <col min="69" max="69" width="7" customWidth="1"/>
  </cols>
  <sheetData>
    <row r="1" spans="1:72" ht="15.6" x14ac:dyDescent="0.35">
      <c r="A1" s="2" t="s">
        <v>22</v>
      </c>
      <c r="F1" s="2" t="s">
        <v>21</v>
      </c>
      <c r="K1" s="2" t="s">
        <v>291</v>
      </c>
      <c r="P1" s="2" t="s">
        <v>3</v>
      </c>
      <c r="Q1" s="2"/>
      <c r="R1" s="2"/>
      <c r="U1" s="2" t="s">
        <v>278</v>
      </c>
      <c r="Z1" s="2" t="s">
        <v>619</v>
      </c>
      <c r="AE1" s="2" t="s">
        <v>330</v>
      </c>
      <c r="AJ1" s="2" t="s">
        <v>329</v>
      </c>
      <c r="AO1" s="2" t="s">
        <v>620</v>
      </c>
      <c r="AT1" s="2" t="s">
        <v>655</v>
      </c>
      <c r="AY1" s="2" t="s">
        <v>868</v>
      </c>
      <c r="AZ1" s="2"/>
      <c r="BA1" s="2"/>
      <c r="BB1" s="2"/>
      <c r="BD1" s="2" t="s">
        <v>648</v>
      </c>
      <c r="BI1" s="2" t="s">
        <v>736</v>
      </c>
      <c r="BN1" s="2" t="s">
        <v>867</v>
      </c>
      <c r="BO1" s="2"/>
      <c r="BP1" s="2"/>
      <c r="BQ1" s="2"/>
    </row>
    <row r="2" spans="1:72" x14ac:dyDescent="0.3">
      <c r="A2" t="s">
        <v>18</v>
      </c>
      <c r="F2" t="s">
        <v>18</v>
      </c>
      <c r="K2" t="s">
        <v>18</v>
      </c>
      <c r="P2" t="s">
        <v>18</v>
      </c>
      <c r="Q2" s="82"/>
      <c r="U2" t="s">
        <v>18</v>
      </c>
      <c r="Z2" t="s">
        <v>18</v>
      </c>
      <c r="AE2" t="s">
        <v>18</v>
      </c>
      <c r="AJ2" t="s">
        <v>18</v>
      </c>
      <c r="AO2" t="s">
        <v>18</v>
      </c>
      <c r="AT2" t="s">
        <v>18</v>
      </c>
      <c r="AY2" t="s">
        <v>18</v>
      </c>
      <c r="BB2" s="372" t="s">
        <v>883</v>
      </c>
      <c r="BD2" t="s">
        <v>18</v>
      </c>
      <c r="BG2" s="372" t="s">
        <v>883</v>
      </c>
      <c r="BI2" t="s">
        <v>18</v>
      </c>
      <c r="BL2" s="372" t="s">
        <v>883</v>
      </c>
      <c r="BN2" t="s">
        <v>18</v>
      </c>
      <c r="BQ2" s="372" t="s">
        <v>883</v>
      </c>
    </row>
    <row r="3" spans="1:72" ht="8.6" customHeight="1" x14ac:dyDescent="0.3">
      <c r="R3" s="81"/>
      <c r="S3" s="81"/>
    </row>
    <row r="4" spans="1:72" ht="30.1" thickBot="1" x14ac:dyDescent="0.35">
      <c r="A4" s="266" t="s">
        <v>575</v>
      </c>
      <c r="B4" s="267" t="s">
        <v>576</v>
      </c>
      <c r="C4" s="294" t="s">
        <v>551</v>
      </c>
      <c r="D4" s="294" t="s">
        <v>552</v>
      </c>
      <c r="E4" s="5"/>
      <c r="F4" s="266" t="s">
        <v>575</v>
      </c>
      <c r="G4" s="267" t="s">
        <v>576</v>
      </c>
      <c r="H4" s="294" t="s">
        <v>551</v>
      </c>
      <c r="I4" s="294" t="s">
        <v>552</v>
      </c>
      <c r="J4" s="5"/>
      <c r="K4" s="266" t="s">
        <v>575</v>
      </c>
      <c r="L4" s="267" t="s">
        <v>576</v>
      </c>
      <c r="M4" s="294" t="s">
        <v>551</v>
      </c>
      <c r="N4" s="294" t="s">
        <v>552</v>
      </c>
      <c r="O4" s="5"/>
      <c r="P4" s="266" t="s">
        <v>575</v>
      </c>
      <c r="Q4" s="267" t="s">
        <v>576</v>
      </c>
      <c r="R4" s="294" t="s">
        <v>551</v>
      </c>
      <c r="S4" s="294" t="s">
        <v>552</v>
      </c>
      <c r="U4" s="266" t="s">
        <v>575</v>
      </c>
      <c r="V4" s="267" t="s">
        <v>576</v>
      </c>
      <c r="W4" s="294" t="s">
        <v>551</v>
      </c>
      <c r="X4" s="294" t="s">
        <v>552</v>
      </c>
      <c r="Y4" s="5"/>
      <c r="Z4" s="266" t="s">
        <v>575</v>
      </c>
      <c r="AA4" s="267" t="s">
        <v>576</v>
      </c>
      <c r="AB4" s="294" t="s">
        <v>551</v>
      </c>
      <c r="AC4" s="294" t="s">
        <v>552</v>
      </c>
      <c r="AD4" s="5"/>
      <c r="AE4" s="266" t="s">
        <v>575</v>
      </c>
      <c r="AF4" s="267" t="s">
        <v>576</v>
      </c>
      <c r="AG4" s="294" t="s">
        <v>551</v>
      </c>
      <c r="AH4" s="294" t="s">
        <v>552</v>
      </c>
      <c r="AI4" s="1"/>
      <c r="AJ4" s="266" t="s">
        <v>575</v>
      </c>
      <c r="AK4" s="267" t="s">
        <v>576</v>
      </c>
      <c r="AL4" s="294" t="s">
        <v>551</v>
      </c>
      <c r="AM4" s="294" t="s">
        <v>552</v>
      </c>
      <c r="AN4" s="1"/>
      <c r="AO4" s="266" t="s">
        <v>575</v>
      </c>
      <c r="AP4" s="267" t="s">
        <v>576</v>
      </c>
      <c r="AQ4" s="294" t="s">
        <v>551</v>
      </c>
      <c r="AR4" s="294" t="s">
        <v>552</v>
      </c>
      <c r="AT4" s="266" t="s">
        <v>575</v>
      </c>
      <c r="AU4" s="267" t="s">
        <v>576</v>
      </c>
      <c r="AV4" s="294" t="s">
        <v>551</v>
      </c>
      <c r="AW4" s="294" t="s">
        <v>552</v>
      </c>
      <c r="AX4" s="1"/>
      <c r="AY4" s="266" t="s">
        <v>575</v>
      </c>
      <c r="AZ4" s="267" t="s">
        <v>576</v>
      </c>
      <c r="BA4" s="294" t="s">
        <v>551</v>
      </c>
      <c r="BB4" s="294" t="s">
        <v>552</v>
      </c>
      <c r="BD4" s="266" t="s">
        <v>575</v>
      </c>
      <c r="BE4" s="267" t="s">
        <v>576</v>
      </c>
      <c r="BF4" s="294" t="s">
        <v>551</v>
      </c>
      <c r="BG4" s="294" t="s">
        <v>552</v>
      </c>
      <c r="BI4" s="266" t="s">
        <v>575</v>
      </c>
      <c r="BJ4" s="267" t="s">
        <v>576</v>
      </c>
      <c r="BK4" s="294" t="s">
        <v>551</v>
      </c>
      <c r="BL4" s="294" t="s">
        <v>552</v>
      </c>
      <c r="BN4" s="266" t="s">
        <v>575</v>
      </c>
      <c r="BO4" s="267" t="s">
        <v>576</v>
      </c>
      <c r="BP4" s="294" t="s">
        <v>551</v>
      </c>
      <c r="BQ4" s="294" t="s">
        <v>552</v>
      </c>
    </row>
    <row r="5" spans="1:72" x14ac:dyDescent="0.3">
      <c r="A5" s="69">
        <v>3</v>
      </c>
      <c r="B5" s="67">
        <v>1</v>
      </c>
      <c r="C5" s="67">
        <v>0.01</v>
      </c>
      <c r="D5" s="67">
        <v>1.26</v>
      </c>
      <c r="F5" s="68">
        <v>3</v>
      </c>
      <c r="G5" s="66">
        <v>3</v>
      </c>
      <c r="H5" s="66">
        <v>2.3E-2</v>
      </c>
      <c r="I5" s="66">
        <v>1.1399999999999999</v>
      </c>
      <c r="K5" s="68">
        <v>3</v>
      </c>
      <c r="L5" s="66">
        <v>0</v>
      </c>
      <c r="M5" s="66">
        <v>0</v>
      </c>
      <c r="N5" s="66">
        <v>0.89900000000000002</v>
      </c>
      <c r="P5" s="68">
        <v>3</v>
      </c>
      <c r="Q5" s="286">
        <v>23</v>
      </c>
      <c r="R5" s="286">
        <v>0.13</v>
      </c>
      <c r="S5" s="286">
        <v>0.91100000000000003</v>
      </c>
      <c r="U5" s="69">
        <v>3</v>
      </c>
      <c r="V5" s="67">
        <v>16</v>
      </c>
      <c r="W5" s="67">
        <v>0.09</v>
      </c>
      <c r="X5" s="67">
        <v>0.93899999999999995</v>
      </c>
      <c r="Z5" s="69">
        <v>3</v>
      </c>
      <c r="AA5" s="67">
        <v>17</v>
      </c>
      <c r="AB5" s="67">
        <v>9.6000000000000002E-2</v>
      </c>
      <c r="AC5" s="67">
        <v>0.88</v>
      </c>
      <c r="AE5" s="69">
        <v>3</v>
      </c>
      <c r="AF5" s="67">
        <v>33</v>
      </c>
      <c r="AG5" s="67">
        <v>0.14799999999999999</v>
      </c>
      <c r="AH5" s="67">
        <v>0.88700000000000001</v>
      </c>
      <c r="AI5" s="4"/>
      <c r="AJ5" s="69">
        <v>3</v>
      </c>
      <c r="AK5" s="67">
        <v>33</v>
      </c>
      <c r="AL5" s="67">
        <v>0.14799999999999999</v>
      </c>
      <c r="AM5" s="67">
        <v>0.88100000000000001</v>
      </c>
      <c r="AN5" s="3"/>
      <c r="AO5" s="69">
        <v>3</v>
      </c>
      <c r="AP5" s="67">
        <v>34</v>
      </c>
      <c r="AQ5" s="67">
        <v>0.153</v>
      </c>
      <c r="AR5" s="67">
        <v>0.91500000000000004</v>
      </c>
      <c r="AT5" s="69">
        <v>3</v>
      </c>
      <c r="AU5" s="67">
        <v>20</v>
      </c>
      <c r="AV5" s="67">
        <v>0.09</v>
      </c>
      <c r="AW5" s="67">
        <v>0.91</v>
      </c>
      <c r="AX5" s="3"/>
      <c r="AY5" s="69">
        <v>3</v>
      </c>
      <c r="AZ5" s="67">
        <v>36</v>
      </c>
      <c r="BA5" s="67">
        <v>0.16</v>
      </c>
      <c r="BB5" s="67">
        <v>0.86</v>
      </c>
      <c r="BD5" s="69">
        <v>3</v>
      </c>
      <c r="BE5" s="67">
        <v>29</v>
      </c>
      <c r="BF5" s="67">
        <v>0.1</v>
      </c>
      <c r="BG5" s="67">
        <v>0.84</v>
      </c>
      <c r="BI5" s="69">
        <v>3</v>
      </c>
      <c r="BJ5" s="67">
        <v>48</v>
      </c>
      <c r="BK5" s="67">
        <v>0.13900000000000001</v>
      </c>
      <c r="BL5" s="175" t="s">
        <v>737</v>
      </c>
      <c r="BM5" s="84"/>
      <c r="BN5" s="69">
        <v>3</v>
      </c>
      <c r="BO5" s="67">
        <v>32</v>
      </c>
      <c r="BP5" s="67">
        <v>9.2999999999999999E-2</v>
      </c>
      <c r="BQ5" s="67">
        <v>0.872</v>
      </c>
    </row>
    <row r="6" spans="1:72" x14ac:dyDescent="0.3">
      <c r="A6" s="69">
        <v>3.5</v>
      </c>
      <c r="B6" s="67">
        <v>37</v>
      </c>
      <c r="C6" s="67">
        <v>0.221</v>
      </c>
      <c r="D6" s="67">
        <v>1.1499999999999999</v>
      </c>
      <c r="F6" s="69">
        <v>3.5</v>
      </c>
      <c r="G6" s="67">
        <v>46</v>
      </c>
      <c r="H6" s="67">
        <v>0.224</v>
      </c>
      <c r="I6" s="67">
        <v>1.06</v>
      </c>
      <c r="K6" s="69">
        <v>3.5</v>
      </c>
      <c r="L6" s="67">
        <v>13</v>
      </c>
      <c r="M6" s="67">
        <v>6.3E-2</v>
      </c>
      <c r="N6" s="67">
        <v>0.89</v>
      </c>
      <c r="P6" s="69">
        <v>3.5</v>
      </c>
      <c r="Q6" s="286">
        <v>81</v>
      </c>
      <c r="R6" s="286">
        <v>0.28799999999999998</v>
      </c>
      <c r="S6" s="286">
        <v>0.89600000000000002</v>
      </c>
      <c r="U6" s="69">
        <v>3.5</v>
      </c>
      <c r="V6" s="67">
        <v>56</v>
      </c>
      <c r="W6" s="67">
        <v>0.19900000000000001</v>
      </c>
      <c r="X6" s="67">
        <v>0.91200000000000003</v>
      </c>
      <c r="Z6" s="69">
        <v>3.5</v>
      </c>
      <c r="AA6" s="67">
        <v>54</v>
      </c>
      <c r="AB6" s="67">
        <v>0.192</v>
      </c>
      <c r="AC6" s="67">
        <v>0.872</v>
      </c>
      <c r="AE6" s="69">
        <v>3.5</v>
      </c>
      <c r="AF6" s="67">
        <v>104</v>
      </c>
      <c r="AG6" s="67">
        <v>0.29399999999999998</v>
      </c>
      <c r="AH6" s="67">
        <v>0.85199999999999998</v>
      </c>
      <c r="AI6" s="4"/>
      <c r="AJ6" s="69">
        <v>3.5</v>
      </c>
      <c r="AK6" s="67">
        <v>106</v>
      </c>
      <c r="AL6" s="67">
        <v>0.29899999999999999</v>
      </c>
      <c r="AM6" s="67">
        <v>0.85499999999999998</v>
      </c>
      <c r="AN6" s="3"/>
      <c r="AO6" s="69">
        <v>3.5</v>
      </c>
      <c r="AP6" s="67">
        <v>110</v>
      </c>
      <c r="AQ6" s="67">
        <v>0.311</v>
      </c>
      <c r="AR6" s="67">
        <v>0.90400000000000003</v>
      </c>
      <c r="AT6" s="69">
        <v>3.5</v>
      </c>
      <c r="AU6" s="67">
        <v>89</v>
      </c>
      <c r="AV6" s="67">
        <v>0.251</v>
      </c>
      <c r="AW6" s="67">
        <v>0.90200000000000002</v>
      </c>
      <c r="AX6" s="3"/>
      <c r="AY6" s="69">
        <v>3.5</v>
      </c>
      <c r="AZ6" s="67">
        <v>105</v>
      </c>
      <c r="BA6" s="67">
        <v>0.28999999999999998</v>
      </c>
      <c r="BB6" s="67">
        <v>0.85</v>
      </c>
      <c r="BD6" s="69">
        <v>3.5</v>
      </c>
      <c r="BE6" s="67">
        <v>113</v>
      </c>
      <c r="BF6" s="67">
        <v>0.25</v>
      </c>
      <c r="BG6" s="67">
        <v>0.83</v>
      </c>
      <c r="BI6" s="69">
        <v>3.5</v>
      </c>
      <c r="BJ6" s="67">
        <v>155</v>
      </c>
      <c r="BK6" s="67">
        <v>0.28299999999999997</v>
      </c>
      <c r="BL6" s="175" t="s">
        <v>738</v>
      </c>
      <c r="BN6" s="69">
        <v>3.5</v>
      </c>
      <c r="BO6" s="67">
        <v>135</v>
      </c>
      <c r="BP6" s="67">
        <v>0.246</v>
      </c>
      <c r="BQ6" s="67">
        <v>0.86</v>
      </c>
    </row>
    <row r="7" spans="1:72" x14ac:dyDescent="0.3">
      <c r="A7" s="69">
        <v>4</v>
      </c>
      <c r="B7" s="67">
        <v>84</v>
      </c>
      <c r="C7" s="67">
        <v>0.33700000000000002</v>
      </c>
      <c r="D7" s="67">
        <v>1.06</v>
      </c>
      <c r="F7" s="69">
        <v>4</v>
      </c>
      <c r="G7" s="67">
        <v>101</v>
      </c>
      <c r="H7" s="67">
        <v>0.32900000000000001</v>
      </c>
      <c r="I7" s="67">
        <v>1</v>
      </c>
      <c r="K7" s="69">
        <v>4</v>
      </c>
      <c r="L7" s="67">
        <v>69</v>
      </c>
      <c r="M7" s="67">
        <v>0.22500000000000001</v>
      </c>
      <c r="N7" s="67">
        <v>0.88500000000000001</v>
      </c>
      <c r="P7" s="69">
        <v>4</v>
      </c>
      <c r="Q7" s="286">
        <v>154</v>
      </c>
      <c r="R7" s="286">
        <v>0.36699999999999999</v>
      </c>
      <c r="S7" s="286">
        <v>0.89700000000000002</v>
      </c>
      <c r="U7" s="69">
        <v>4</v>
      </c>
      <c r="V7" s="67">
        <v>129</v>
      </c>
      <c r="W7" s="67">
        <v>0.307</v>
      </c>
      <c r="X7" s="67">
        <v>0.89200000000000002</v>
      </c>
      <c r="Z7" s="69">
        <v>4</v>
      </c>
      <c r="AA7" s="67">
        <v>131</v>
      </c>
      <c r="AB7" s="67">
        <v>0.312</v>
      </c>
      <c r="AC7" s="67">
        <v>0.871</v>
      </c>
      <c r="AE7" s="69">
        <v>4</v>
      </c>
      <c r="AF7" s="67">
        <v>194</v>
      </c>
      <c r="AG7" s="67">
        <v>0.36699999999999999</v>
      </c>
      <c r="AH7" s="67">
        <v>0.84399999999999997</v>
      </c>
      <c r="AI7" s="4"/>
      <c r="AJ7" s="69">
        <v>4</v>
      </c>
      <c r="AK7" s="67">
        <v>197</v>
      </c>
      <c r="AL7" s="67">
        <v>0.373</v>
      </c>
      <c r="AM7" s="67">
        <v>0.83099999999999996</v>
      </c>
      <c r="AN7" s="3"/>
      <c r="AO7" s="69">
        <v>4</v>
      </c>
      <c r="AP7" s="67">
        <v>204</v>
      </c>
      <c r="AQ7" s="67">
        <v>0.38600000000000001</v>
      </c>
      <c r="AR7" s="67">
        <v>0.89200000000000002</v>
      </c>
      <c r="AT7" s="69">
        <v>4</v>
      </c>
      <c r="AU7" s="67">
        <v>184</v>
      </c>
      <c r="AV7" s="67">
        <v>0.34799999999999998</v>
      </c>
      <c r="AW7" s="67">
        <v>0.89100000000000001</v>
      </c>
      <c r="AX7" s="3"/>
      <c r="AY7" s="69">
        <v>4</v>
      </c>
      <c r="AZ7" s="67">
        <v>200</v>
      </c>
      <c r="BA7" s="67">
        <v>0.37</v>
      </c>
      <c r="BB7" s="67">
        <v>0.84</v>
      </c>
      <c r="BD7" s="69">
        <v>4</v>
      </c>
      <c r="BE7" s="67">
        <v>233</v>
      </c>
      <c r="BF7" s="67">
        <v>0.34</v>
      </c>
      <c r="BG7" s="67">
        <v>0.82</v>
      </c>
      <c r="BI7" s="69">
        <v>4</v>
      </c>
      <c r="BJ7" s="67">
        <v>298</v>
      </c>
      <c r="BK7" s="67">
        <v>0.36399999999999999</v>
      </c>
      <c r="BL7" s="175" t="s">
        <v>739</v>
      </c>
      <c r="BN7" s="69">
        <v>4</v>
      </c>
      <c r="BO7" s="67">
        <v>274</v>
      </c>
      <c r="BP7" s="67">
        <v>0.33500000000000002</v>
      </c>
      <c r="BQ7" s="67">
        <v>0.84499999999999997</v>
      </c>
    </row>
    <row r="8" spans="1:72" x14ac:dyDescent="0.3">
      <c r="A8" s="69">
        <v>4.5</v>
      </c>
      <c r="B8" s="67">
        <v>142</v>
      </c>
      <c r="C8" s="67">
        <v>0.4</v>
      </c>
      <c r="D8" s="67">
        <v>0.996</v>
      </c>
      <c r="F8" s="69">
        <v>4.5</v>
      </c>
      <c r="G8" s="67">
        <v>171</v>
      </c>
      <c r="H8" s="67">
        <v>0.39200000000000002</v>
      </c>
      <c r="I8" s="67">
        <v>0.94499999999999995</v>
      </c>
      <c r="K8" s="69">
        <v>4.5</v>
      </c>
      <c r="L8" s="67">
        <v>136</v>
      </c>
      <c r="M8" s="67">
        <v>0.311</v>
      </c>
      <c r="N8" s="67">
        <v>0.876</v>
      </c>
      <c r="P8" s="69">
        <v>4.5</v>
      </c>
      <c r="Q8" s="286">
        <v>245</v>
      </c>
      <c r="R8" s="286">
        <v>0.41</v>
      </c>
      <c r="S8" s="286">
        <v>0.875</v>
      </c>
      <c r="U8" s="69">
        <v>4.5</v>
      </c>
      <c r="V8" s="67">
        <v>221</v>
      </c>
      <c r="W8" s="67">
        <v>0.37</v>
      </c>
      <c r="X8" s="67">
        <v>0.877</v>
      </c>
      <c r="Z8" s="69">
        <v>4.5</v>
      </c>
      <c r="AA8" s="67">
        <v>228</v>
      </c>
      <c r="AB8" s="67">
        <v>0.38100000000000001</v>
      </c>
      <c r="AC8" s="67">
        <v>0.86799999999999999</v>
      </c>
      <c r="AE8" s="69">
        <v>4.5</v>
      </c>
      <c r="AF8" s="67">
        <v>306</v>
      </c>
      <c r="AG8" s="67">
        <v>0.40699999999999997</v>
      </c>
      <c r="AH8" s="67">
        <v>0.84299999999999997</v>
      </c>
      <c r="AI8" s="4"/>
      <c r="AJ8" s="69">
        <v>4.5</v>
      </c>
      <c r="AK8" s="67">
        <v>311</v>
      </c>
      <c r="AL8" s="67">
        <v>0.41299999999999998</v>
      </c>
      <c r="AM8" s="67">
        <v>0.80900000000000005</v>
      </c>
      <c r="AN8" s="3"/>
      <c r="AO8" s="69">
        <v>4.5</v>
      </c>
      <c r="AP8" s="67">
        <v>322</v>
      </c>
      <c r="AQ8" s="67">
        <v>0.42799999999999999</v>
      </c>
      <c r="AR8" s="67">
        <v>0.88100000000000001</v>
      </c>
      <c r="AT8" s="69">
        <v>4.5</v>
      </c>
      <c r="AU8" s="67">
        <v>303</v>
      </c>
      <c r="AV8" s="67">
        <v>0.40300000000000002</v>
      </c>
      <c r="AW8" s="67">
        <v>0.88</v>
      </c>
      <c r="AX8" s="3"/>
      <c r="AY8" s="69">
        <v>4.5</v>
      </c>
      <c r="AZ8" s="67">
        <v>319</v>
      </c>
      <c r="BA8" s="67">
        <v>0.41</v>
      </c>
      <c r="BB8" s="67">
        <v>0.83</v>
      </c>
      <c r="BD8" s="69">
        <v>4.5</v>
      </c>
      <c r="BE8" s="67">
        <v>383</v>
      </c>
      <c r="BF8" s="67">
        <v>0.39</v>
      </c>
      <c r="BG8" s="67">
        <v>0.81</v>
      </c>
      <c r="BI8" s="69">
        <v>4.5</v>
      </c>
      <c r="BJ8" s="67">
        <v>474</v>
      </c>
      <c r="BK8" s="67">
        <v>0.40699999999999997</v>
      </c>
      <c r="BL8" s="175" t="s">
        <v>740</v>
      </c>
      <c r="BN8" s="69">
        <v>4.5</v>
      </c>
      <c r="BO8" s="67">
        <v>448</v>
      </c>
      <c r="BP8" s="67">
        <v>0.38500000000000001</v>
      </c>
      <c r="BQ8" s="67">
        <v>0.83099999999999996</v>
      </c>
    </row>
    <row r="9" spans="1:72" x14ac:dyDescent="0.3">
      <c r="A9" s="69">
        <v>5</v>
      </c>
      <c r="B9" s="67">
        <v>212</v>
      </c>
      <c r="C9" s="67">
        <v>0.435</v>
      </c>
      <c r="D9" s="67">
        <v>0.94099999999999995</v>
      </c>
      <c r="F9" s="69">
        <v>5</v>
      </c>
      <c r="G9" s="67">
        <v>256</v>
      </c>
      <c r="H9" s="67">
        <v>0.42699999999999999</v>
      </c>
      <c r="I9" s="67">
        <v>0.89800000000000002</v>
      </c>
      <c r="K9" s="69">
        <v>5</v>
      </c>
      <c r="L9" s="67">
        <v>219</v>
      </c>
      <c r="M9" s="67">
        <v>0.36599999999999999</v>
      </c>
      <c r="N9" s="67">
        <v>0.86799999999999999</v>
      </c>
      <c r="P9" s="69">
        <v>5</v>
      </c>
      <c r="Q9" s="286">
        <v>356</v>
      </c>
      <c r="R9" s="286">
        <v>0.434</v>
      </c>
      <c r="S9" s="286">
        <v>0.871</v>
      </c>
      <c r="U9" s="69">
        <v>5</v>
      </c>
      <c r="V9" s="67">
        <v>333</v>
      </c>
      <c r="W9" s="67">
        <v>0.40600000000000003</v>
      </c>
      <c r="X9" s="67">
        <v>0.86699999999999999</v>
      </c>
      <c r="Z9" s="69">
        <v>5</v>
      </c>
      <c r="AA9" s="67">
        <v>344</v>
      </c>
      <c r="AB9" s="67">
        <v>0.41899999999999998</v>
      </c>
      <c r="AC9" s="67">
        <v>0.86399999999999999</v>
      </c>
      <c r="AE9" s="69">
        <v>5</v>
      </c>
      <c r="AF9" s="67">
        <v>442</v>
      </c>
      <c r="AG9" s="67">
        <v>0.42799999999999999</v>
      </c>
      <c r="AH9" s="67">
        <v>0.83299999999999996</v>
      </c>
      <c r="AI9" s="4"/>
      <c r="AJ9" s="69">
        <v>5</v>
      </c>
      <c r="AK9" s="67">
        <v>447</v>
      </c>
      <c r="AL9" s="67">
        <v>0.433</v>
      </c>
      <c r="AM9" s="67">
        <v>0.78800000000000003</v>
      </c>
      <c r="AN9" s="3"/>
      <c r="AO9" s="69">
        <v>5</v>
      </c>
      <c r="AP9" s="67">
        <v>464</v>
      </c>
      <c r="AQ9" s="67">
        <v>0.45</v>
      </c>
      <c r="AR9" s="67">
        <v>0.86899999999999999</v>
      </c>
      <c r="AT9" s="69">
        <v>5</v>
      </c>
      <c r="AU9" s="67">
        <v>447</v>
      </c>
      <c r="AV9" s="67">
        <v>0.433</v>
      </c>
      <c r="AW9" s="67">
        <v>0.87</v>
      </c>
      <c r="AX9" s="3"/>
      <c r="AY9" s="69">
        <v>5</v>
      </c>
      <c r="AZ9" s="67">
        <v>461</v>
      </c>
      <c r="BA9" s="67">
        <v>0.43</v>
      </c>
      <c r="BB9" s="67">
        <v>0.82</v>
      </c>
      <c r="BD9" s="69">
        <v>5</v>
      </c>
      <c r="BE9" s="67">
        <v>561</v>
      </c>
      <c r="BF9" s="67">
        <v>0.42</v>
      </c>
      <c r="BG9" s="67">
        <v>0.8</v>
      </c>
      <c r="BI9" s="69">
        <v>5</v>
      </c>
      <c r="BJ9" s="67">
        <v>685</v>
      </c>
      <c r="BK9" s="67">
        <v>0.42899999999999999</v>
      </c>
      <c r="BL9" s="175" t="s">
        <v>741</v>
      </c>
      <c r="BN9" s="69">
        <v>5</v>
      </c>
      <c r="BO9" s="67">
        <v>657</v>
      </c>
      <c r="BP9" s="67">
        <v>0.41099999999999998</v>
      </c>
      <c r="BQ9" s="67">
        <v>0.82</v>
      </c>
    </row>
    <row r="10" spans="1:72" x14ac:dyDescent="0.3">
      <c r="A10" s="69">
        <v>5.5</v>
      </c>
      <c r="B10" s="67">
        <v>294</v>
      </c>
      <c r="C10" s="67">
        <v>0.45400000000000001</v>
      </c>
      <c r="D10" s="67">
        <v>0.89400000000000002</v>
      </c>
      <c r="F10" s="69">
        <v>5.5</v>
      </c>
      <c r="G10" s="67">
        <v>356</v>
      </c>
      <c r="H10" s="67">
        <v>0.44700000000000001</v>
      </c>
      <c r="I10" s="67">
        <v>0.85799999999999998</v>
      </c>
      <c r="K10" s="69">
        <v>5.5</v>
      </c>
      <c r="L10" s="67">
        <v>317</v>
      </c>
      <c r="M10" s="67">
        <v>0.39800000000000002</v>
      </c>
      <c r="N10" s="67">
        <v>0.85699999999999998</v>
      </c>
      <c r="P10" s="69">
        <v>5.5</v>
      </c>
      <c r="Q10" s="286">
        <v>488</v>
      </c>
      <c r="R10" s="286">
        <v>0.44700000000000001</v>
      </c>
      <c r="S10" s="286">
        <v>0.85599999999999998</v>
      </c>
      <c r="U10" s="69">
        <v>5.5</v>
      </c>
      <c r="V10" s="67">
        <v>467</v>
      </c>
      <c r="W10" s="67">
        <v>0.42799999999999999</v>
      </c>
      <c r="X10" s="67">
        <v>0.86299999999999999</v>
      </c>
      <c r="Z10" s="69">
        <v>5.5</v>
      </c>
      <c r="AA10" s="67">
        <v>479</v>
      </c>
      <c r="AB10" s="67">
        <v>0.439</v>
      </c>
      <c r="AC10" s="67">
        <v>0.85499999999999998</v>
      </c>
      <c r="AE10" s="69">
        <v>5.5</v>
      </c>
      <c r="AF10" s="67">
        <v>607</v>
      </c>
      <c r="AG10" s="67">
        <v>0.442</v>
      </c>
      <c r="AH10" s="67">
        <v>0.83899999999999997</v>
      </c>
      <c r="AI10" s="4"/>
      <c r="AJ10" s="69">
        <v>5.5</v>
      </c>
      <c r="AK10" s="67">
        <v>610</v>
      </c>
      <c r="AL10" s="67">
        <v>0.44400000000000001</v>
      </c>
      <c r="AM10" s="67">
        <v>0.78100000000000003</v>
      </c>
      <c r="AN10" s="3"/>
      <c r="AO10" s="69">
        <v>5.5</v>
      </c>
      <c r="AP10" s="67">
        <v>631</v>
      </c>
      <c r="AQ10" s="67">
        <v>0.45900000000000002</v>
      </c>
      <c r="AR10" s="67">
        <v>0.85899999999999999</v>
      </c>
      <c r="AT10" s="69">
        <v>5.5</v>
      </c>
      <c r="AU10" s="67">
        <v>618</v>
      </c>
      <c r="AV10" s="67">
        <v>0.45</v>
      </c>
      <c r="AW10" s="67">
        <v>0.85899999999999999</v>
      </c>
      <c r="AX10" s="3"/>
      <c r="AY10" s="69">
        <v>5.5</v>
      </c>
      <c r="AZ10" s="67">
        <v>632</v>
      </c>
      <c r="BA10" s="67">
        <v>0.45</v>
      </c>
      <c r="BB10" s="67">
        <v>0.82</v>
      </c>
      <c r="BD10" s="69">
        <v>5.5</v>
      </c>
      <c r="BE10" s="67">
        <v>773</v>
      </c>
      <c r="BF10" s="67">
        <v>0.44</v>
      </c>
      <c r="BG10" s="67">
        <v>0.79</v>
      </c>
      <c r="BI10" s="69">
        <v>5.5</v>
      </c>
      <c r="BJ10" s="67">
        <v>936</v>
      </c>
      <c r="BK10" s="67">
        <v>0.44</v>
      </c>
      <c r="BL10" s="175" t="s">
        <v>742</v>
      </c>
      <c r="BN10" s="69">
        <v>5.5</v>
      </c>
      <c r="BO10" s="67">
        <v>905</v>
      </c>
      <c r="BP10" s="67">
        <v>0.42599999999999999</v>
      </c>
      <c r="BQ10" s="67">
        <v>0.81299999999999994</v>
      </c>
    </row>
    <row r="11" spans="1:72" x14ac:dyDescent="0.3">
      <c r="A11" s="69">
        <v>6</v>
      </c>
      <c r="B11" s="67">
        <v>391</v>
      </c>
      <c r="C11" s="67">
        <v>0.46500000000000002</v>
      </c>
      <c r="D11" s="67">
        <v>0.872</v>
      </c>
      <c r="F11" s="69">
        <v>6</v>
      </c>
      <c r="G11" s="67">
        <v>472</v>
      </c>
      <c r="H11" s="67">
        <v>0.45600000000000002</v>
      </c>
      <c r="I11" s="67">
        <v>0.82399999999999995</v>
      </c>
      <c r="K11" s="69">
        <v>6</v>
      </c>
      <c r="L11" s="67">
        <v>434</v>
      </c>
      <c r="M11" s="67">
        <v>0.41899999999999998</v>
      </c>
      <c r="N11" s="67">
        <v>0.85499999999999998</v>
      </c>
      <c r="P11" s="69">
        <v>6</v>
      </c>
      <c r="Q11" s="286">
        <v>644</v>
      </c>
      <c r="R11" s="286">
        <v>0.45400000000000001</v>
      </c>
      <c r="S11" s="286">
        <v>0.85499999999999998</v>
      </c>
      <c r="U11" s="69">
        <v>6</v>
      </c>
      <c r="V11" s="67">
        <v>624</v>
      </c>
      <c r="W11" s="67">
        <v>0.44</v>
      </c>
      <c r="X11" s="67">
        <v>0.85699999999999998</v>
      </c>
      <c r="Z11" s="69">
        <v>6</v>
      </c>
      <c r="AA11" s="67">
        <v>638</v>
      </c>
      <c r="AB11" s="67">
        <v>0.45</v>
      </c>
      <c r="AC11" s="67">
        <v>0.85</v>
      </c>
      <c r="AE11" s="69">
        <v>6</v>
      </c>
      <c r="AF11" s="67">
        <v>802</v>
      </c>
      <c r="AG11" s="67">
        <v>0.45</v>
      </c>
      <c r="AH11" s="67">
        <v>0.83799999999999997</v>
      </c>
      <c r="AI11" s="4"/>
      <c r="AJ11" s="69">
        <v>6</v>
      </c>
      <c r="AK11" s="67">
        <v>804</v>
      </c>
      <c r="AL11" s="67">
        <v>0.45100000000000001</v>
      </c>
      <c r="AM11" s="67">
        <v>0.77900000000000003</v>
      </c>
      <c r="AN11" s="3"/>
      <c r="AO11" s="69">
        <v>6</v>
      </c>
      <c r="AP11" s="67">
        <v>828</v>
      </c>
      <c r="AQ11" s="67">
        <v>0.46400000000000002</v>
      </c>
      <c r="AR11" s="67">
        <v>0.85499999999999998</v>
      </c>
      <c r="AT11" s="69">
        <v>6</v>
      </c>
      <c r="AU11" s="67">
        <v>816</v>
      </c>
      <c r="AV11" s="67">
        <v>0.45800000000000002</v>
      </c>
      <c r="AW11" s="67">
        <v>0.85299999999999998</v>
      </c>
      <c r="AX11" s="3"/>
      <c r="AY11" s="69">
        <v>6</v>
      </c>
      <c r="AZ11" s="67">
        <v>835</v>
      </c>
      <c r="BA11" s="67">
        <v>0.45</v>
      </c>
      <c r="BB11" s="67">
        <v>0.81</v>
      </c>
      <c r="BD11" s="69">
        <v>6</v>
      </c>
      <c r="BE11" s="67">
        <v>1023</v>
      </c>
      <c r="BF11" s="67">
        <v>0.44</v>
      </c>
      <c r="BG11" s="67">
        <v>0.79</v>
      </c>
      <c r="BI11" s="69">
        <v>6</v>
      </c>
      <c r="BJ11" s="67">
        <v>1232</v>
      </c>
      <c r="BK11" s="67">
        <v>0.44600000000000001</v>
      </c>
      <c r="BL11" s="175" t="s">
        <v>743</v>
      </c>
      <c r="BN11" s="69">
        <v>6</v>
      </c>
      <c r="BO11" s="67">
        <v>1197</v>
      </c>
      <c r="BP11" s="67">
        <v>0.434</v>
      </c>
      <c r="BQ11" s="67">
        <v>0.80800000000000005</v>
      </c>
    </row>
    <row r="12" spans="1:72" x14ac:dyDescent="0.3">
      <c r="A12" s="69">
        <v>6.5</v>
      </c>
      <c r="B12" s="67">
        <v>504</v>
      </c>
      <c r="C12" s="67">
        <v>0.47099999999999997</v>
      </c>
      <c r="D12" s="67">
        <v>0.87</v>
      </c>
      <c r="F12" s="69">
        <v>6.5</v>
      </c>
      <c r="G12" s="67">
        <v>608</v>
      </c>
      <c r="H12" s="67">
        <v>0.46200000000000002</v>
      </c>
      <c r="I12" s="67">
        <v>0.81699999999999995</v>
      </c>
      <c r="K12" s="69">
        <v>6.5</v>
      </c>
      <c r="L12" s="67">
        <v>569</v>
      </c>
      <c r="M12" s="67">
        <v>0.432</v>
      </c>
      <c r="N12" s="67">
        <v>0.85199999999999998</v>
      </c>
      <c r="P12" s="69">
        <v>6.5</v>
      </c>
      <c r="Q12" s="286">
        <v>826</v>
      </c>
      <c r="R12" s="286">
        <v>0.45800000000000002</v>
      </c>
      <c r="S12" s="286">
        <v>0.85399999999999998</v>
      </c>
      <c r="U12" s="69">
        <v>6.5</v>
      </c>
      <c r="V12" s="67">
        <v>807</v>
      </c>
      <c r="W12" s="67">
        <v>0.44800000000000001</v>
      </c>
      <c r="X12" s="67">
        <v>0.85299999999999998</v>
      </c>
      <c r="Z12" s="69">
        <v>6.5</v>
      </c>
      <c r="AA12" s="67">
        <v>823</v>
      </c>
      <c r="AB12" s="67">
        <v>0.45700000000000002</v>
      </c>
      <c r="AC12" s="67">
        <v>0.84799999999999998</v>
      </c>
      <c r="AE12" s="69">
        <v>6.5</v>
      </c>
      <c r="AF12" s="67">
        <v>1032</v>
      </c>
      <c r="AG12" s="67">
        <v>0.45500000000000002</v>
      </c>
      <c r="AH12" s="67">
        <v>0.83699999999999997</v>
      </c>
      <c r="AI12" s="4"/>
      <c r="AJ12" s="69">
        <v>6.5</v>
      </c>
      <c r="AK12" s="83">
        <v>1032</v>
      </c>
      <c r="AL12" s="67">
        <v>0.45500000000000002</v>
      </c>
      <c r="AM12" s="67">
        <v>0.77800000000000002</v>
      </c>
      <c r="AN12" s="3"/>
      <c r="AO12" s="69">
        <v>6.5</v>
      </c>
      <c r="AP12" s="83">
        <v>1059</v>
      </c>
      <c r="AQ12" s="67">
        <v>0.46700000000000003</v>
      </c>
      <c r="AR12" s="67">
        <v>0.85299999999999998</v>
      </c>
      <c r="AT12" s="69">
        <v>6.5</v>
      </c>
      <c r="AU12" s="83">
        <v>1047</v>
      </c>
      <c r="AV12" s="67">
        <v>0.46200000000000002</v>
      </c>
      <c r="AW12" s="67">
        <v>0.85099999999999998</v>
      </c>
      <c r="AX12" s="3"/>
      <c r="AY12" s="69">
        <v>6.5</v>
      </c>
      <c r="AZ12" s="67">
        <v>1074</v>
      </c>
      <c r="BA12" s="67">
        <v>0.46</v>
      </c>
      <c r="BB12" s="67">
        <v>0.81</v>
      </c>
      <c r="BD12" s="69">
        <v>6.5</v>
      </c>
      <c r="BE12" s="83">
        <v>1317</v>
      </c>
      <c r="BF12" s="67">
        <v>0.45</v>
      </c>
      <c r="BG12" s="67">
        <v>0.79</v>
      </c>
      <c r="BI12" s="69">
        <v>6.5</v>
      </c>
      <c r="BJ12" s="83">
        <v>1582</v>
      </c>
      <c r="BK12" s="67">
        <v>0.45100000000000001</v>
      </c>
      <c r="BL12" s="175" t="s">
        <v>744</v>
      </c>
      <c r="BN12" s="69">
        <v>6.5</v>
      </c>
      <c r="BO12" s="67">
        <v>1539</v>
      </c>
      <c r="BP12" s="67">
        <v>0.438</v>
      </c>
      <c r="BQ12" s="67">
        <v>0.80500000000000005</v>
      </c>
      <c r="BT12" s="57"/>
    </row>
    <row r="13" spans="1:72" x14ac:dyDescent="0.3">
      <c r="A13" s="69">
        <v>7</v>
      </c>
      <c r="B13" s="67">
        <v>635</v>
      </c>
      <c r="C13" s="67">
        <v>0.47499999999999998</v>
      </c>
      <c r="D13" s="67">
        <v>0.86699999999999999</v>
      </c>
      <c r="F13" s="69">
        <v>7</v>
      </c>
      <c r="G13" s="67">
        <v>765</v>
      </c>
      <c r="H13" s="67">
        <v>0.46500000000000002</v>
      </c>
      <c r="I13" s="67">
        <v>0.81299999999999994</v>
      </c>
      <c r="K13" s="69">
        <v>7</v>
      </c>
      <c r="L13" s="67">
        <v>725</v>
      </c>
      <c r="M13" s="67">
        <v>0.441</v>
      </c>
      <c r="N13" s="67">
        <v>0.85199999999999998</v>
      </c>
      <c r="P13" s="69">
        <v>7</v>
      </c>
      <c r="Q13" s="286">
        <v>1037</v>
      </c>
      <c r="R13" s="286">
        <v>0.46100000000000002</v>
      </c>
      <c r="S13" s="286">
        <v>0.84299999999999997</v>
      </c>
      <c r="U13" s="69">
        <v>7</v>
      </c>
      <c r="V13" s="67">
        <v>1020</v>
      </c>
      <c r="W13" s="67">
        <v>0.45300000000000001</v>
      </c>
      <c r="X13" s="67">
        <v>0.85499999999999998</v>
      </c>
      <c r="Z13" s="69">
        <v>7</v>
      </c>
      <c r="AA13" s="67">
        <v>1038</v>
      </c>
      <c r="AB13" s="67">
        <v>0.46100000000000002</v>
      </c>
      <c r="AC13" s="67">
        <v>0.84599999999999997</v>
      </c>
      <c r="AE13" s="69">
        <v>7</v>
      </c>
      <c r="AF13" s="67">
        <v>1298</v>
      </c>
      <c r="AG13" s="67">
        <v>0.45800000000000002</v>
      </c>
      <c r="AH13" s="67">
        <v>0.83699999999999997</v>
      </c>
      <c r="AI13" s="4"/>
      <c r="AJ13" s="69">
        <v>7</v>
      </c>
      <c r="AK13" s="83">
        <v>1298</v>
      </c>
      <c r="AL13" s="67">
        <v>0.45800000000000002</v>
      </c>
      <c r="AM13" s="67">
        <v>0.77800000000000002</v>
      </c>
      <c r="AN13" s="3"/>
      <c r="AO13" s="69">
        <v>7</v>
      </c>
      <c r="AP13" s="83">
        <v>1327</v>
      </c>
      <c r="AQ13" s="67">
        <v>0.46899999999999997</v>
      </c>
      <c r="AR13" s="67">
        <v>0.85</v>
      </c>
      <c r="AT13" s="69">
        <v>7</v>
      </c>
      <c r="AU13" s="83">
        <v>1314</v>
      </c>
      <c r="AV13" s="67">
        <v>0.46400000000000002</v>
      </c>
      <c r="AW13" s="67">
        <v>0.84899999999999998</v>
      </c>
      <c r="AX13" s="3"/>
      <c r="AY13" s="69">
        <v>7</v>
      </c>
      <c r="AZ13" s="67">
        <v>1352</v>
      </c>
      <c r="BA13" s="67">
        <v>0.46</v>
      </c>
      <c r="BB13" s="67">
        <v>0.81</v>
      </c>
      <c r="BD13" s="69">
        <v>7</v>
      </c>
      <c r="BE13" s="83">
        <v>1658</v>
      </c>
      <c r="BF13" s="67">
        <v>0.45</v>
      </c>
      <c r="BG13" s="67">
        <v>0.79</v>
      </c>
      <c r="BI13" s="69">
        <v>7</v>
      </c>
      <c r="BJ13" s="83">
        <v>1988</v>
      </c>
      <c r="BK13" s="67">
        <v>0.45300000000000001</v>
      </c>
      <c r="BL13" s="175" t="s">
        <v>745</v>
      </c>
      <c r="BN13" s="69">
        <v>7</v>
      </c>
      <c r="BO13" s="67">
        <v>1937</v>
      </c>
      <c r="BP13" s="67">
        <v>0.442</v>
      </c>
      <c r="BQ13" s="67">
        <v>0.80300000000000005</v>
      </c>
      <c r="BT13" s="57"/>
    </row>
    <row r="14" spans="1:72" x14ac:dyDescent="0.3">
      <c r="A14" s="69">
        <v>7.5</v>
      </c>
      <c r="B14" s="67">
        <v>785</v>
      </c>
      <c r="C14" s="67">
        <v>0.47799999999999998</v>
      </c>
      <c r="D14" s="67">
        <v>0.86399999999999999</v>
      </c>
      <c r="F14" s="69">
        <v>7.5</v>
      </c>
      <c r="G14" s="67">
        <v>945</v>
      </c>
      <c r="H14" s="67">
        <v>0.46800000000000003</v>
      </c>
      <c r="I14" s="67">
        <v>0.81</v>
      </c>
      <c r="K14" s="69">
        <v>7.5</v>
      </c>
      <c r="L14" s="67">
        <v>903</v>
      </c>
      <c r="M14" s="67">
        <v>0.44700000000000001</v>
      </c>
      <c r="N14" s="67">
        <v>0.85199999999999998</v>
      </c>
      <c r="P14" s="69">
        <v>7.5</v>
      </c>
      <c r="Q14" s="286">
        <v>1273</v>
      </c>
      <c r="R14" s="286">
        <v>0.46</v>
      </c>
      <c r="S14" s="286">
        <v>0.79800000000000004</v>
      </c>
      <c r="U14" s="69">
        <v>7.5</v>
      </c>
      <c r="V14" s="67">
        <v>1263</v>
      </c>
      <c r="W14" s="67">
        <v>0.45600000000000002</v>
      </c>
      <c r="X14" s="67">
        <v>0.85299999999999998</v>
      </c>
      <c r="Z14" s="69">
        <v>7.5</v>
      </c>
      <c r="AA14" s="67">
        <v>1284</v>
      </c>
      <c r="AB14" s="67">
        <v>0.46400000000000002</v>
      </c>
      <c r="AC14" s="67">
        <v>0.84499999999999997</v>
      </c>
      <c r="AE14" s="69">
        <v>7.5</v>
      </c>
      <c r="AF14" s="67">
        <v>1595</v>
      </c>
      <c r="AG14" s="67">
        <v>0.45800000000000002</v>
      </c>
      <c r="AH14" s="67">
        <v>0.80100000000000005</v>
      </c>
      <c r="AI14" s="4"/>
      <c r="AJ14" s="69">
        <v>7.5</v>
      </c>
      <c r="AK14" s="83">
        <v>1601</v>
      </c>
      <c r="AL14" s="67">
        <v>0.46</v>
      </c>
      <c r="AM14" s="67">
        <v>0.77700000000000002</v>
      </c>
      <c r="AN14" s="3"/>
      <c r="AO14" s="69">
        <v>7.5</v>
      </c>
      <c r="AP14" s="83">
        <v>1632</v>
      </c>
      <c r="AQ14" s="67">
        <v>0.46899999999999997</v>
      </c>
      <c r="AR14" s="67">
        <v>0.84799999999999998</v>
      </c>
      <c r="AT14" s="69">
        <v>7.5</v>
      </c>
      <c r="AU14" s="83">
        <v>1620</v>
      </c>
      <c r="AV14" s="67">
        <v>0.46500000000000002</v>
      </c>
      <c r="AW14" s="67">
        <v>0.84699999999999998</v>
      </c>
      <c r="AX14" s="3"/>
      <c r="AY14" s="69">
        <v>7.5</v>
      </c>
      <c r="AZ14" s="67">
        <v>1671</v>
      </c>
      <c r="BA14" s="67">
        <v>0.47</v>
      </c>
      <c r="BB14" s="67">
        <v>0.81</v>
      </c>
      <c r="BD14" s="69">
        <v>7.5</v>
      </c>
      <c r="BE14" s="83">
        <v>2050</v>
      </c>
      <c r="BF14" s="67">
        <v>0.45</v>
      </c>
      <c r="BG14" s="67">
        <v>0.79</v>
      </c>
      <c r="BI14" s="69">
        <v>7.5</v>
      </c>
      <c r="BJ14" s="83">
        <v>2454</v>
      </c>
      <c r="BK14" s="67">
        <v>0.45500000000000002</v>
      </c>
      <c r="BL14" s="175" t="s">
        <v>746</v>
      </c>
      <c r="BN14" s="69">
        <v>7.5</v>
      </c>
      <c r="BO14" s="67">
        <v>2394</v>
      </c>
      <c r="BP14" s="67">
        <v>0.44400000000000001</v>
      </c>
      <c r="BQ14" s="67">
        <v>0.80100000000000005</v>
      </c>
      <c r="BT14" s="57"/>
    </row>
    <row r="15" spans="1:72" x14ac:dyDescent="0.3">
      <c r="A15" s="69">
        <v>8</v>
      </c>
      <c r="B15" s="67">
        <v>951</v>
      </c>
      <c r="C15" s="67">
        <v>0.47699999999999998</v>
      </c>
      <c r="D15" s="67">
        <v>0.82199999999999995</v>
      </c>
      <c r="F15" s="69">
        <v>8</v>
      </c>
      <c r="G15" s="67">
        <v>1148</v>
      </c>
      <c r="H15" s="67">
        <v>0.46800000000000003</v>
      </c>
      <c r="I15" s="67">
        <v>0.81</v>
      </c>
      <c r="K15" s="69">
        <v>8</v>
      </c>
      <c r="L15" s="67">
        <v>1106</v>
      </c>
      <c r="M15" s="67">
        <v>0.45100000000000001</v>
      </c>
      <c r="N15" s="67">
        <v>0.85199999999999998</v>
      </c>
      <c r="P15" s="69">
        <v>8</v>
      </c>
      <c r="Q15" s="286">
        <v>1528</v>
      </c>
      <c r="R15" s="286">
        <v>0.45500000000000002</v>
      </c>
      <c r="S15" s="286">
        <v>0.75800000000000001</v>
      </c>
      <c r="U15" s="69">
        <v>8</v>
      </c>
      <c r="V15" s="67">
        <v>1534</v>
      </c>
      <c r="W15" s="67">
        <v>0.45700000000000002</v>
      </c>
      <c r="X15" s="67">
        <v>0.84199999999999997</v>
      </c>
      <c r="Z15" s="69">
        <v>8</v>
      </c>
      <c r="AA15" s="67">
        <v>1562</v>
      </c>
      <c r="AB15" s="67">
        <v>0.46500000000000002</v>
      </c>
      <c r="AC15" s="67">
        <v>0.84399999999999997</v>
      </c>
      <c r="AE15" s="69">
        <v>8</v>
      </c>
      <c r="AF15" s="67">
        <v>1915</v>
      </c>
      <c r="AG15" s="67">
        <v>0.45300000000000001</v>
      </c>
      <c r="AH15" s="67">
        <v>0.76100000000000001</v>
      </c>
      <c r="AI15" s="4"/>
      <c r="AJ15" s="69">
        <v>8</v>
      </c>
      <c r="AK15" s="83">
        <v>1936</v>
      </c>
      <c r="AL15" s="67">
        <v>0.45800000000000002</v>
      </c>
      <c r="AM15" s="67">
        <v>0.77700000000000002</v>
      </c>
      <c r="AN15" s="3"/>
      <c r="AO15" s="69">
        <v>8</v>
      </c>
      <c r="AP15" s="83">
        <v>1978</v>
      </c>
      <c r="AQ15" s="67">
        <v>0.46800000000000003</v>
      </c>
      <c r="AR15" s="67">
        <v>0.83599999999999997</v>
      </c>
      <c r="AT15" s="69">
        <v>8</v>
      </c>
      <c r="AU15" s="83">
        <v>1967</v>
      </c>
      <c r="AV15" s="67">
        <v>0.46500000000000002</v>
      </c>
      <c r="AW15" s="67">
        <v>0.84499999999999997</v>
      </c>
      <c r="AX15" s="3"/>
      <c r="AY15" s="69">
        <v>8</v>
      </c>
      <c r="AZ15" s="67">
        <v>2034</v>
      </c>
      <c r="BA15" s="67">
        <v>0.47</v>
      </c>
      <c r="BB15" s="67">
        <v>0.79</v>
      </c>
      <c r="BD15" s="69">
        <v>8</v>
      </c>
      <c r="BE15" s="83">
        <v>2497</v>
      </c>
      <c r="BF15" s="67">
        <v>0.46</v>
      </c>
      <c r="BG15" s="67">
        <v>0.78</v>
      </c>
      <c r="BI15" s="69">
        <v>8</v>
      </c>
      <c r="BJ15" s="83">
        <v>2983</v>
      </c>
      <c r="BK15" s="67">
        <v>0.45600000000000002</v>
      </c>
      <c r="BL15" s="175" t="s">
        <v>747</v>
      </c>
      <c r="BN15" s="69">
        <v>8</v>
      </c>
      <c r="BO15" s="67">
        <v>2916</v>
      </c>
      <c r="BP15" s="67">
        <v>0.44600000000000001</v>
      </c>
      <c r="BQ15" s="67">
        <v>0.78500000000000003</v>
      </c>
      <c r="BT15" s="57"/>
    </row>
    <row r="16" spans="1:72" x14ac:dyDescent="0.3">
      <c r="A16" s="69">
        <v>8.5</v>
      </c>
      <c r="B16" s="67">
        <v>1131</v>
      </c>
      <c r="C16" s="67">
        <v>0.47299999999999998</v>
      </c>
      <c r="D16" s="67">
        <v>0.78300000000000003</v>
      </c>
      <c r="F16" s="69">
        <v>8.5</v>
      </c>
      <c r="G16" s="67">
        <v>1372</v>
      </c>
      <c r="H16" s="67">
        <v>0.46600000000000003</v>
      </c>
      <c r="I16" s="67">
        <v>0.78200000000000003</v>
      </c>
      <c r="K16" s="69">
        <v>8.5</v>
      </c>
      <c r="L16" s="67">
        <v>1334</v>
      </c>
      <c r="M16" s="67">
        <v>0.45300000000000001</v>
      </c>
      <c r="N16" s="67">
        <v>0.83399999999999996</v>
      </c>
      <c r="P16" s="69">
        <v>8.5</v>
      </c>
      <c r="Q16" s="286">
        <v>1797</v>
      </c>
      <c r="R16" s="286">
        <v>0.44600000000000001</v>
      </c>
      <c r="S16" s="286">
        <v>0.72099999999999997</v>
      </c>
      <c r="U16" s="69">
        <v>8.5</v>
      </c>
      <c r="V16" s="67">
        <v>1825</v>
      </c>
      <c r="W16" s="67">
        <v>0.45300000000000001</v>
      </c>
      <c r="X16" s="67">
        <v>0.79200000000000004</v>
      </c>
      <c r="Z16" s="69">
        <v>8.5</v>
      </c>
      <c r="AA16" s="67">
        <v>1866</v>
      </c>
      <c r="AB16" s="67">
        <v>0.46300000000000002</v>
      </c>
      <c r="AC16" s="67">
        <v>0.84099999999999997</v>
      </c>
      <c r="AE16" s="69">
        <v>8.5</v>
      </c>
      <c r="AF16" s="67">
        <v>2250</v>
      </c>
      <c r="AG16" s="67">
        <v>0.44400000000000001</v>
      </c>
      <c r="AH16" s="67">
        <v>0.72</v>
      </c>
      <c r="AI16" s="4"/>
      <c r="AJ16" s="69">
        <v>8.5</v>
      </c>
      <c r="AK16" s="83">
        <v>2292</v>
      </c>
      <c r="AL16" s="67">
        <v>0.45200000000000001</v>
      </c>
      <c r="AM16" s="67">
        <v>0.73699999999999999</v>
      </c>
      <c r="AN16" s="3"/>
      <c r="AO16" s="69">
        <v>8.5</v>
      </c>
      <c r="AP16" s="83">
        <v>2355</v>
      </c>
      <c r="AQ16" s="67">
        <v>0.46500000000000002</v>
      </c>
      <c r="AR16" s="67">
        <v>0.82399999999999995</v>
      </c>
      <c r="AT16" s="69">
        <v>8.5</v>
      </c>
      <c r="AU16" s="83">
        <v>2349</v>
      </c>
      <c r="AV16" s="67">
        <v>0.46300000000000002</v>
      </c>
      <c r="AW16" s="67">
        <v>0.82</v>
      </c>
      <c r="AX16" s="3"/>
      <c r="AY16" s="69">
        <v>8.5</v>
      </c>
      <c r="AZ16" s="67">
        <v>2435</v>
      </c>
      <c r="BA16" s="67">
        <v>0.47</v>
      </c>
      <c r="BB16" s="67">
        <v>0.77</v>
      </c>
      <c r="BD16" s="69">
        <v>8.5</v>
      </c>
      <c r="BE16" s="83">
        <v>2999</v>
      </c>
      <c r="BF16" s="67">
        <v>0.46</v>
      </c>
      <c r="BG16" s="67">
        <v>0.76</v>
      </c>
      <c r="BI16" s="69">
        <v>8.5</v>
      </c>
      <c r="BJ16" s="83">
        <v>3546</v>
      </c>
      <c r="BK16" s="67">
        <v>0.45200000000000001</v>
      </c>
      <c r="BL16" s="175" t="s">
        <v>748</v>
      </c>
      <c r="BN16" s="69">
        <v>8.5</v>
      </c>
      <c r="BO16" s="67">
        <v>3495</v>
      </c>
      <c r="BP16" s="67">
        <v>0.44500000000000001</v>
      </c>
      <c r="BQ16" s="67">
        <v>0.76</v>
      </c>
      <c r="BT16" s="57"/>
    </row>
    <row r="17" spans="1:72" x14ac:dyDescent="0.3">
      <c r="A17" s="69">
        <v>9</v>
      </c>
      <c r="B17" s="67">
        <v>1321</v>
      </c>
      <c r="C17" s="67">
        <v>0.46500000000000002</v>
      </c>
      <c r="D17" s="67">
        <v>0.746</v>
      </c>
      <c r="F17" s="69">
        <v>9</v>
      </c>
      <c r="G17" s="67">
        <v>1615</v>
      </c>
      <c r="H17" s="67">
        <v>0.46200000000000002</v>
      </c>
      <c r="I17" s="67">
        <v>0.755</v>
      </c>
      <c r="K17" s="69">
        <v>9</v>
      </c>
      <c r="L17" s="67">
        <v>1583</v>
      </c>
      <c r="M17" s="67">
        <v>0.45300000000000001</v>
      </c>
      <c r="N17" s="67">
        <v>0.79600000000000004</v>
      </c>
      <c r="P17" s="69">
        <v>9</v>
      </c>
      <c r="Q17" s="286">
        <v>2039</v>
      </c>
      <c r="R17" s="286">
        <v>0.42599999999999999</v>
      </c>
      <c r="S17" s="286">
        <v>0.68500000000000005</v>
      </c>
      <c r="U17" s="69">
        <v>9</v>
      </c>
      <c r="V17" s="67">
        <v>2131</v>
      </c>
      <c r="W17" s="67">
        <v>0.44500000000000001</v>
      </c>
      <c r="X17" s="67">
        <v>0.745</v>
      </c>
      <c r="Z17" s="69">
        <v>9</v>
      </c>
      <c r="AA17" s="67">
        <v>2188</v>
      </c>
      <c r="AB17" s="67">
        <v>0.45700000000000002</v>
      </c>
      <c r="AC17" s="67">
        <v>0.79200000000000004</v>
      </c>
      <c r="AE17" s="69">
        <v>9</v>
      </c>
      <c r="AF17" s="67">
        <v>2533</v>
      </c>
      <c r="AG17" s="67">
        <v>0.42099999999999999</v>
      </c>
      <c r="AH17" s="67">
        <v>0.67600000000000005</v>
      </c>
      <c r="AI17" s="4"/>
      <c r="AJ17" s="69">
        <v>9</v>
      </c>
      <c r="AK17" s="83">
        <v>2635</v>
      </c>
      <c r="AL17" s="67">
        <v>0.438</v>
      </c>
      <c r="AM17" s="67">
        <v>0.7</v>
      </c>
      <c r="AN17" s="3"/>
      <c r="AO17" s="69">
        <v>9</v>
      </c>
      <c r="AP17" s="83">
        <v>2758</v>
      </c>
      <c r="AQ17" s="67">
        <v>0.45800000000000002</v>
      </c>
      <c r="AR17" s="67">
        <v>0.78500000000000003</v>
      </c>
      <c r="AT17" s="69">
        <v>9</v>
      </c>
      <c r="AU17" s="83">
        <v>2754</v>
      </c>
      <c r="AV17" s="67">
        <v>0.45800000000000002</v>
      </c>
      <c r="AW17" s="67">
        <v>0.79300000000000004</v>
      </c>
      <c r="AX17" s="3"/>
      <c r="AY17" s="69">
        <v>9</v>
      </c>
      <c r="AZ17" s="67">
        <v>2852</v>
      </c>
      <c r="BA17" s="67">
        <v>0.46</v>
      </c>
      <c r="BB17" s="67">
        <v>0.74</v>
      </c>
      <c r="BD17" s="69">
        <v>9</v>
      </c>
      <c r="BE17" s="83">
        <v>3535</v>
      </c>
      <c r="BF17" s="67">
        <v>0.45</v>
      </c>
      <c r="BG17" s="67">
        <v>0.73</v>
      </c>
      <c r="BI17" s="69">
        <v>9</v>
      </c>
      <c r="BJ17" s="67">
        <v>4110</v>
      </c>
      <c r="BK17" s="67">
        <v>0.441</v>
      </c>
      <c r="BL17" s="175" t="s">
        <v>749</v>
      </c>
      <c r="BN17" s="69">
        <v>9</v>
      </c>
      <c r="BO17" s="67">
        <v>4096</v>
      </c>
      <c r="BP17" s="67">
        <v>0.44</v>
      </c>
      <c r="BQ17" s="67">
        <v>0.72799999999999998</v>
      </c>
      <c r="BT17" s="57"/>
    </row>
    <row r="18" spans="1:72" x14ac:dyDescent="0.3">
      <c r="A18" s="69">
        <v>9.5</v>
      </c>
      <c r="B18" s="67">
        <v>1520</v>
      </c>
      <c r="C18" s="67">
        <v>0.45500000000000002</v>
      </c>
      <c r="D18" s="67">
        <v>0.70899999999999996</v>
      </c>
      <c r="F18" s="69">
        <v>9.5</v>
      </c>
      <c r="G18" s="67">
        <v>1877</v>
      </c>
      <c r="H18" s="67">
        <v>0.45700000000000002</v>
      </c>
      <c r="I18" s="67">
        <v>0.73</v>
      </c>
      <c r="K18" s="69">
        <v>9.5</v>
      </c>
      <c r="L18" s="67">
        <v>1852</v>
      </c>
      <c r="M18" s="67">
        <v>0.45100000000000001</v>
      </c>
      <c r="N18" s="67">
        <v>0.76100000000000001</v>
      </c>
      <c r="P18" s="69">
        <v>9.5</v>
      </c>
      <c r="Q18" s="286">
        <v>2212</v>
      </c>
      <c r="R18" s="286">
        <v>0.39300000000000002</v>
      </c>
      <c r="S18" s="286">
        <v>0.64900000000000002</v>
      </c>
      <c r="U18" s="69">
        <v>9.5</v>
      </c>
      <c r="V18" s="67">
        <v>2420</v>
      </c>
      <c r="W18" s="67">
        <v>0.43</v>
      </c>
      <c r="X18" s="67">
        <v>0.70199999999999996</v>
      </c>
      <c r="Z18" s="69">
        <v>9.5</v>
      </c>
      <c r="AA18" s="67">
        <v>2520</v>
      </c>
      <c r="AB18" s="67">
        <v>0.44800000000000001</v>
      </c>
      <c r="AC18" s="67">
        <v>0.745</v>
      </c>
      <c r="AE18" s="69">
        <v>9.5</v>
      </c>
      <c r="AF18" s="67">
        <v>2740</v>
      </c>
      <c r="AG18" s="67">
        <v>0.38700000000000001</v>
      </c>
      <c r="AH18" s="67">
        <v>0.63400000000000001</v>
      </c>
      <c r="AI18" s="4"/>
      <c r="AJ18" s="69">
        <v>9.5</v>
      </c>
      <c r="AK18" s="83">
        <v>2901</v>
      </c>
      <c r="AL18" s="67">
        <v>0.41</v>
      </c>
      <c r="AM18" s="67">
        <v>0.66400000000000003</v>
      </c>
      <c r="AN18" s="3"/>
      <c r="AO18" s="69">
        <v>9.5</v>
      </c>
      <c r="AP18" s="83">
        <v>3100</v>
      </c>
      <c r="AQ18" s="67">
        <v>0.438</v>
      </c>
      <c r="AR18" s="67">
        <v>0.73499999999999999</v>
      </c>
      <c r="AT18" s="69">
        <v>9.5</v>
      </c>
      <c r="AU18" s="83">
        <v>3153</v>
      </c>
      <c r="AV18" s="67">
        <v>0.44500000000000001</v>
      </c>
      <c r="AW18" s="67">
        <v>0.748</v>
      </c>
      <c r="AX18" s="3"/>
      <c r="AY18" s="69">
        <v>9.5</v>
      </c>
      <c r="AZ18" s="67">
        <v>3263</v>
      </c>
      <c r="BA18" s="67">
        <v>0.45</v>
      </c>
      <c r="BB18" s="67">
        <v>0.7</v>
      </c>
      <c r="BD18" s="69">
        <v>9.5</v>
      </c>
      <c r="BE18" s="83">
        <v>4081</v>
      </c>
      <c r="BF18" s="67">
        <v>0.45</v>
      </c>
      <c r="BG18" s="67">
        <v>0.69</v>
      </c>
      <c r="BI18" s="69">
        <v>9.5</v>
      </c>
      <c r="BJ18" s="67">
        <v>4645</v>
      </c>
      <c r="BK18" s="67">
        <v>0.42399999999999999</v>
      </c>
      <c r="BL18" s="175" t="s">
        <v>750</v>
      </c>
      <c r="BN18" s="69">
        <v>9.5</v>
      </c>
      <c r="BO18" s="67">
        <v>4693</v>
      </c>
      <c r="BP18" s="67">
        <v>0.42799999999999999</v>
      </c>
      <c r="BQ18" s="67">
        <v>0.69099999999999995</v>
      </c>
      <c r="BT18" s="57"/>
    </row>
    <row r="19" spans="1:72" x14ac:dyDescent="0.3">
      <c r="A19" s="69">
        <v>10</v>
      </c>
      <c r="B19" s="67">
        <v>1722</v>
      </c>
      <c r="C19" s="67">
        <v>0.442</v>
      </c>
      <c r="D19" s="67">
        <v>0.67400000000000004</v>
      </c>
      <c r="F19" s="69">
        <v>10</v>
      </c>
      <c r="G19" s="67">
        <v>2108</v>
      </c>
      <c r="H19" s="67">
        <v>0.44</v>
      </c>
      <c r="I19" s="67">
        <v>0.70699999999999996</v>
      </c>
      <c r="K19" s="69">
        <v>10</v>
      </c>
      <c r="L19" s="67">
        <v>2136</v>
      </c>
      <c r="M19" s="67">
        <v>0.44600000000000001</v>
      </c>
      <c r="N19" s="67">
        <v>0.72699999999999998</v>
      </c>
      <c r="P19" s="69">
        <v>10</v>
      </c>
      <c r="Q19" s="286">
        <v>2325</v>
      </c>
      <c r="R19" s="286">
        <v>0.35399999999999998</v>
      </c>
      <c r="S19" s="286">
        <v>0.51300000000000001</v>
      </c>
      <c r="U19" s="69">
        <v>10</v>
      </c>
      <c r="V19" s="67">
        <v>2643</v>
      </c>
      <c r="W19" s="67">
        <v>0.40300000000000002</v>
      </c>
      <c r="X19" s="67">
        <v>0.66100000000000003</v>
      </c>
      <c r="Z19" s="69">
        <v>10</v>
      </c>
      <c r="AA19" s="67">
        <v>2846</v>
      </c>
      <c r="AB19" s="67">
        <v>0.434</v>
      </c>
      <c r="AC19" s="67">
        <v>0.70099999999999996</v>
      </c>
      <c r="AE19" s="69">
        <v>10</v>
      </c>
      <c r="AF19" s="67">
        <v>2881</v>
      </c>
      <c r="AG19" s="67">
        <v>0.34899999999999998</v>
      </c>
      <c r="AH19" s="67">
        <v>0.50900000000000001</v>
      </c>
      <c r="AI19" s="4"/>
      <c r="AJ19" s="69">
        <v>10</v>
      </c>
      <c r="AK19" s="83">
        <v>3091</v>
      </c>
      <c r="AL19" s="67">
        <v>0.374</v>
      </c>
      <c r="AM19" s="67">
        <v>0.6</v>
      </c>
      <c r="AN19" s="3"/>
      <c r="AO19" s="69">
        <v>10</v>
      </c>
      <c r="AP19" s="83">
        <v>3344</v>
      </c>
      <c r="AQ19" s="67">
        <v>0.40500000000000003</v>
      </c>
      <c r="AR19" s="67">
        <v>0.68899999999999995</v>
      </c>
      <c r="AT19" s="69">
        <v>10</v>
      </c>
      <c r="AU19" s="83">
        <v>3468</v>
      </c>
      <c r="AV19" s="67">
        <v>0.42</v>
      </c>
      <c r="AW19" s="67">
        <v>0.69699999999999995</v>
      </c>
      <c r="AX19" s="3"/>
      <c r="AY19" s="69">
        <v>10</v>
      </c>
      <c r="AZ19" s="67">
        <v>3660</v>
      </c>
      <c r="BA19" s="67">
        <v>0.43</v>
      </c>
      <c r="BB19" s="67">
        <v>0.66</v>
      </c>
      <c r="BD19" s="69">
        <v>10</v>
      </c>
      <c r="BE19" s="83">
        <v>4599</v>
      </c>
      <c r="BF19" s="67">
        <v>0.43</v>
      </c>
      <c r="BG19" s="67">
        <v>0.65</v>
      </c>
      <c r="BI19" s="69">
        <v>10</v>
      </c>
      <c r="BJ19" s="67">
        <v>5056</v>
      </c>
      <c r="BK19" s="67">
        <v>0.39600000000000002</v>
      </c>
      <c r="BL19" s="175" t="s">
        <v>751</v>
      </c>
      <c r="BN19" s="69">
        <v>10</v>
      </c>
      <c r="BO19" s="67">
        <v>5270</v>
      </c>
      <c r="BP19" s="67">
        <v>0.41199999999999998</v>
      </c>
      <c r="BQ19" s="67">
        <v>0.64600000000000002</v>
      </c>
      <c r="BT19" s="57"/>
    </row>
    <row r="20" spans="1:72" x14ac:dyDescent="0.3">
      <c r="A20" s="69">
        <v>10.5</v>
      </c>
      <c r="B20" s="67">
        <v>1924</v>
      </c>
      <c r="C20" s="67">
        <v>0.42699999999999999</v>
      </c>
      <c r="D20" s="67">
        <v>0.63800000000000001</v>
      </c>
      <c r="F20" s="69">
        <v>10.5</v>
      </c>
      <c r="G20" s="67">
        <v>2282</v>
      </c>
      <c r="H20" s="67">
        <v>0.41099999999999998</v>
      </c>
      <c r="I20" s="67">
        <v>0.68400000000000005</v>
      </c>
      <c r="K20" s="69">
        <v>10.5</v>
      </c>
      <c r="L20" s="67">
        <v>2430</v>
      </c>
      <c r="M20" s="67">
        <v>0.438</v>
      </c>
      <c r="N20" s="67">
        <v>0.69499999999999995</v>
      </c>
      <c r="P20" s="69">
        <v>10.5</v>
      </c>
      <c r="Q20" s="286">
        <v>2385</v>
      </c>
      <c r="R20" s="286">
        <v>0.314</v>
      </c>
      <c r="S20" s="286">
        <v>0.42499999999999999</v>
      </c>
      <c r="U20" s="69">
        <v>10.5</v>
      </c>
      <c r="V20" s="67">
        <v>2807</v>
      </c>
      <c r="W20" s="67">
        <v>0.36899999999999999</v>
      </c>
      <c r="X20" s="67">
        <v>0.58599999999999997</v>
      </c>
      <c r="Z20" s="69">
        <v>10.5</v>
      </c>
      <c r="AA20" s="67">
        <v>3109</v>
      </c>
      <c r="AB20" s="67">
        <v>0.40899999999999997</v>
      </c>
      <c r="AC20" s="67">
        <v>0.66100000000000003</v>
      </c>
      <c r="AE20" s="69">
        <v>10.5</v>
      </c>
      <c r="AF20" s="67">
        <v>2965</v>
      </c>
      <c r="AG20" s="67">
        <v>0.31</v>
      </c>
      <c r="AH20" s="67">
        <v>0.42099999999999999</v>
      </c>
      <c r="AI20" s="4"/>
      <c r="AJ20" s="69">
        <v>10.5</v>
      </c>
      <c r="AK20" s="83">
        <v>3215</v>
      </c>
      <c r="AL20" s="67">
        <v>0.33600000000000002</v>
      </c>
      <c r="AM20" s="67">
        <v>0.48599999999999999</v>
      </c>
      <c r="AN20" s="3"/>
      <c r="AO20" s="69">
        <v>10.5</v>
      </c>
      <c r="AP20" s="83">
        <v>3502</v>
      </c>
      <c r="AQ20" s="67">
        <v>0.36599999999999999</v>
      </c>
      <c r="AR20" s="67">
        <v>0.54500000000000004</v>
      </c>
      <c r="AT20" s="69">
        <v>10.5</v>
      </c>
      <c r="AU20" s="83">
        <v>3686</v>
      </c>
      <c r="AV20" s="67">
        <v>0.38600000000000001</v>
      </c>
      <c r="AW20" s="67">
        <v>0.622</v>
      </c>
      <c r="AX20" s="3"/>
      <c r="AY20" s="69">
        <v>10.5</v>
      </c>
      <c r="AZ20" s="67">
        <v>4019</v>
      </c>
      <c r="BA20" s="67">
        <v>0.41</v>
      </c>
      <c r="BB20" s="67">
        <v>0.61</v>
      </c>
      <c r="BD20" s="69">
        <v>10.5</v>
      </c>
      <c r="BE20" s="83">
        <v>5006</v>
      </c>
      <c r="BF20" s="67">
        <v>0.4</v>
      </c>
      <c r="BG20" s="67">
        <v>0.6</v>
      </c>
      <c r="BI20" s="69">
        <v>10.5</v>
      </c>
      <c r="BJ20" s="67">
        <v>5348</v>
      </c>
      <c r="BK20" s="67">
        <v>0.36099999999999999</v>
      </c>
      <c r="BL20" s="175" t="s">
        <v>752</v>
      </c>
      <c r="BN20" s="69">
        <v>10.5</v>
      </c>
      <c r="BO20" s="67">
        <v>5781</v>
      </c>
      <c r="BP20" s="67">
        <v>0.39100000000000001</v>
      </c>
      <c r="BQ20" s="67">
        <v>0.59899999999999998</v>
      </c>
      <c r="BT20" s="57"/>
    </row>
    <row r="21" spans="1:72" x14ac:dyDescent="0.3">
      <c r="A21" s="69">
        <v>11</v>
      </c>
      <c r="B21" s="67">
        <v>2122</v>
      </c>
      <c r="C21" s="67">
        <v>0.40899999999999997</v>
      </c>
      <c r="D21" s="67">
        <v>0.60199999999999998</v>
      </c>
      <c r="F21" s="69">
        <v>11</v>
      </c>
      <c r="G21" s="67">
        <v>2401</v>
      </c>
      <c r="H21" s="67">
        <v>0.376</v>
      </c>
      <c r="I21" s="67">
        <v>0.55800000000000005</v>
      </c>
      <c r="K21" s="69">
        <v>11</v>
      </c>
      <c r="L21" s="67">
        <v>2698</v>
      </c>
      <c r="M21" s="67">
        <v>0.42299999999999999</v>
      </c>
      <c r="N21" s="67">
        <v>0.66300000000000003</v>
      </c>
      <c r="P21" s="69">
        <v>11</v>
      </c>
      <c r="Q21" s="286">
        <v>2400</v>
      </c>
      <c r="R21" s="286">
        <v>0.27500000000000002</v>
      </c>
      <c r="S21" s="286">
        <v>0.36099999999999999</v>
      </c>
      <c r="U21" s="69">
        <v>11</v>
      </c>
      <c r="V21" s="67">
        <v>2916</v>
      </c>
      <c r="W21" s="67">
        <v>0.33400000000000002</v>
      </c>
      <c r="X21" s="67">
        <v>0.47899999999999998</v>
      </c>
      <c r="Z21" s="69">
        <v>11</v>
      </c>
      <c r="AA21" s="67">
        <v>3308</v>
      </c>
      <c r="AB21" s="67">
        <v>0.379</v>
      </c>
      <c r="AC21" s="67">
        <v>0.624</v>
      </c>
      <c r="AE21" s="69">
        <v>11</v>
      </c>
      <c r="AF21" s="67">
        <v>2997</v>
      </c>
      <c r="AG21" s="67">
        <v>0.27300000000000002</v>
      </c>
      <c r="AH21" s="67">
        <v>0.35699999999999998</v>
      </c>
      <c r="AI21" s="4"/>
      <c r="AJ21" s="69">
        <v>11</v>
      </c>
      <c r="AK21" s="83">
        <v>3281</v>
      </c>
      <c r="AL21" s="67">
        <v>0.29899999999999999</v>
      </c>
      <c r="AM21" s="67">
        <v>0.40899999999999997</v>
      </c>
      <c r="AN21" s="3"/>
      <c r="AO21" s="69">
        <v>11</v>
      </c>
      <c r="AP21" s="83">
        <v>3585</v>
      </c>
      <c r="AQ21" s="67">
        <v>0.32600000000000001</v>
      </c>
      <c r="AR21" s="67">
        <v>0.45400000000000001</v>
      </c>
      <c r="AT21" s="69">
        <v>11</v>
      </c>
      <c r="AU21" s="83">
        <v>3823</v>
      </c>
      <c r="AV21" s="67">
        <v>0.34799999999999998</v>
      </c>
      <c r="AW21" s="67">
        <v>0.50800000000000001</v>
      </c>
      <c r="AX21" s="3"/>
      <c r="AY21" s="69">
        <v>11</v>
      </c>
      <c r="AZ21" s="67">
        <v>4296</v>
      </c>
      <c r="BA21" s="67">
        <v>0.38</v>
      </c>
      <c r="BB21" s="67">
        <v>0.56000000000000005</v>
      </c>
      <c r="BD21" s="69">
        <v>11</v>
      </c>
      <c r="BE21" s="83">
        <v>5304</v>
      </c>
      <c r="BF21" s="67">
        <v>0.37</v>
      </c>
      <c r="BG21" s="67">
        <v>0.55000000000000004</v>
      </c>
      <c r="BI21" s="69">
        <v>11</v>
      </c>
      <c r="BJ21" s="67">
        <v>5539</v>
      </c>
      <c r="BK21" s="67">
        <v>0.32600000000000001</v>
      </c>
      <c r="BL21" s="175" t="s">
        <v>753</v>
      </c>
      <c r="BN21" s="69">
        <v>11</v>
      </c>
      <c r="BO21" s="67">
        <v>6160</v>
      </c>
      <c r="BP21" s="67">
        <v>0.36199999999999999</v>
      </c>
      <c r="BQ21" s="67">
        <v>0.55100000000000005</v>
      </c>
      <c r="BT21" s="57"/>
    </row>
    <row r="22" spans="1:72" x14ac:dyDescent="0.3">
      <c r="A22" s="69">
        <v>11.5</v>
      </c>
      <c r="B22" s="67">
        <v>2280</v>
      </c>
      <c r="C22" s="67">
        <v>0.38500000000000001</v>
      </c>
      <c r="D22" s="67">
        <v>0.56699999999999995</v>
      </c>
      <c r="F22" s="69">
        <v>11.5</v>
      </c>
      <c r="G22" s="67">
        <v>2473</v>
      </c>
      <c r="H22" s="67">
        <v>0.33900000000000002</v>
      </c>
      <c r="I22" s="67">
        <v>0.46600000000000003</v>
      </c>
      <c r="K22" s="69">
        <v>11.5</v>
      </c>
      <c r="L22" s="67">
        <v>2907</v>
      </c>
      <c r="M22" s="67">
        <v>0.39900000000000002</v>
      </c>
      <c r="N22" s="67">
        <v>0.60699999999999998</v>
      </c>
      <c r="P22" s="69">
        <v>11.5</v>
      </c>
      <c r="Q22" s="286">
        <v>2400</v>
      </c>
      <c r="R22" s="286">
        <v>0.24</v>
      </c>
      <c r="S22" s="286">
        <v>0.311</v>
      </c>
      <c r="U22" s="69">
        <v>11.5</v>
      </c>
      <c r="V22" s="67">
        <v>2978</v>
      </c>
      <c r="W22" s="67">
        <v>0.29799999999999999</v>
      </c>
      <c r="X22" s="67">
        <v>0.40600000000000003</v>
      </c>
      <c r="Z22" s="69">
        <v>11.5</v>
      </c>
      <c r="AA22" s="67">
        <v>3449</v>
      </c>
      <c r="AB22" s="67">
        <v>0.34599999999999997</v>
      </c>
      <c r="AC22" s="67">
        <v>0.52900000000000003</v>
      </c>
      <c r="AE22" s="69">
        <v>11.5</v>
      </c>
      <c r="AF22" s="67">
        <v>3000</v>
      </c>
      <c r="AG22" s="67">
        <v>0.23899999999999999</v>
      </c>
      <c r="AH22" s="67">
        <v>0.307</v>
      </c>
      <c r="AI22" s="4"/>
      <c r="AJ22" s="69">
        <v>11.5</v>
      </c>
      <c r="AK22" s="83">
        <v>3300</v>
      </c>
      <c r="AL22" s="67">
        <v>0.26300000000000001</v>
      </c>
      <c r="AM22" s="67">
        <v>0.35</v>
      </c>
      <c r="AN22" s="3"/>
      <c r="AO22" s="69">
        <v>11.5</v>
      </c>
      <c r="AP22" s="83">
        <v>3600</v>
      </c>
      <c r="AQ22" s="67">
        <v>0.28699999999999998</v>
      </c>
      <c r="AR22" s="67">
        <v>0.38700000000000001</v>
      </c>
      <c r="AT22" s="69">
        <v>11.5</v>
      </c>
      <c r="AU22" s="83">
        <v>3889</v>
      </c>
      <c r="AV22" s="67">
        <v>0.31</v>
      </c>
      <c r="AW22" s="67">
        <v>0.43</v>
      </c>
      <c r="AX22" s="3"/>
      <c r="AY22" s="69">
        <v>11.5</v>
      </c>
      <c r="AZ22" s="67">
        <v>4499</v>
      </c>
      <c r="BA22" s="67">
        <v>0.35</v>
      </c>
      <c r="BB22" s="67">
        <v>0.51</v>
      </c>
      <c r="BD22" s="69">
        <v>11.5</v>
      </c>
      <c r="BE22" s="83">
        <v>5506</v>
      </c>
      <c r="BF22" s="67">
        <v>0.34</v>
      </c>
      <c r="BG22" s="67">
        <v>0.51</v>
      </c>
      <c r="BI22" s="69">
        <v>11.5</v>
      </c>
      <c r="BJ22" s="67">
        <v>5652</v>
      </c>
      <c r="BK22" s="67">
        <v>0.29099999999999998</v>
      </c>
      <c r="BL22" s="175" t="s">
        <v>754</v>
      </c>
      <c r="BN22" s="69">
        <v>11.5</v>
      </c>
      <c r="BO22" s="67">
        <v>6433</v>
      </c>
      <c r="BP22" s="67">
        <v>0.33100000000000002</v>
      </c>
      <c r="BQ22" s="67">
        <v>0.502</v>
      </c>
      <c r="BT22" s="57"/>
    </row>
    <row r="23" spans="1:72" x14ac:dyDescent="0.3">
      <c r="A23" s="69">
        <v>12</v>
      </c>
      <c r="B23" s="67">
        <v>2389</v>
      </c>
      <c r="C23" s="67">
        <v>0.35499999999999998</v>
      </c>
      <c r="D23" s="67">
        <v>0.51400000000000001</v>
      </c>
      <c r="F23" s="69">
        <v>12</v>
      </c>
      <c r="G23" s="67">
        <v>2498</v>
      </c>
      <c r="H23" s="67">
        <v>0.30199999999999999</v>
      </c>
      <c r="I23" s="67">
        <v>0.39900000000000002</v>
      </c>
      <c r="K23" s="69">
        <v>12</v>
      </c>
      <c r="L23" s="67">
        <v>3067</v>
      </c>
      <c r="M23" s="67">
        <v>0.37</v>
      </c>
      <c r="N23" s="67">
        <v>0.501</v>
      </c>
      <c r="P23" s="69">
        <v>12</v>
      </c>
      <c r="Q23" s="286">
        <v>2400</v>
      </c>
      <c r="R23" s="286">
        <v>0.21199999999999999</v>
      </c>
      <c r="S23" s="286">
        <v>0.27100000000000002</v>
      </c>
      <c r="U23" s="69">
        <v>12</v>
      </c>
      <c r="V23" s="67">
        <v>3000</v>
      </c>
      <c r="W23" s="67">
        <v>0.26500000000000001</v>
      </c>
      <c r="X23" s="67">
        <v>0.35099999999999998</v>
      </c>
      <c r="Z23" s="69">
        <v>12</v>
      </c>
      <c r="AA23" s="67">
        <v>3540</v>
      </c>
      <c r="AB23" s="67">
        <v>0.312</v>
      </c>
      <c r="AC23" s="67">
        <v>0.443</v>
      </c>
      <c r="AE23" s="69">
        <v>12</v>
      </c>
      <c r="AF23" s="67">
        <v>3000</v>
      </c>
      <c r="AG23" s="67">
        <v>0.21</v>
      </c>
      <c r="AH23" s="67">
        <v>0.26700000000000002</v>
      </c>
      <c r="AI23" s="4"/>
      <c r="AJ23" s="69">
        <v>12</v>
      </c>
      <c r="AK23" s="83">
        <v>3300</v>
      </c>
      <c r="AL23" s="67">
        <v>0.23100000000000001</v>
      </c>
      <c r="AM23" s="67">
        <v>0.30399999999999999</v>
      </c>
      <c r="AN23" s="3"/>
      <c r="AO23" s="69">
        <v>12</v>
      </c>
      <c r="AP23" s="83">
        <v>3600</v>
      </c>
      <c r="AQ23" s="67">
        <v>0.252</v>
      </c>
      <c r="AR23" s="67">
        <v>0.33500000000000002</v>
      </c>
      <c r="AT23" s="69">
        <v>12</v>
      </c>
      <c r="AU23" s="83">
        <v>3900</v>
      </c>
      <c r="AV23" s="67">
        <v>0.27300000000000002</v>
      </c>
      <c r="AW23" s="67">
        <v>0.37</v>
      </c>
      <c r="AX23" s="3"/>
      <c r="AY23" s="69">
        <v>12</v>
      </c>
      <c r="AZ23" s="67">
        <v>4641</v>
      </c>
      <c r="BA23" s="67">
        <v>0.32</v>
      </c>
      <c r="BB23" s="67">
        <v>0.46</v>
      </c>
      <c r="BD23" s="69">
        <v>12</v>
      </c>
      <c r="BE23" s="83">
        <v>5632</v>
      </c>
      <c r="BF23" s="67">
        <v>0.31</v>
      </c>
      <c r="BG23" s="67">
        <v>0.46</v>
      </c>
      <c r="BI23" s="69">
        <v>12</v>
      </c>
      <c r="BJ23" s="67">
        <v>5699</v>
      </c>
      <c r="BK23" s="67">
        <v>0.25800000000000001</v>
      </c>
      <c r="BL23" s="175" t="s">
        <v>755</v>
      </c>
      <c r="BN23" s="69">
        <v>12</v>
      </c>
      <c r="BO23" s="67">
        <v>6621</v>
      </c>
      <c r="BP23" s="67">
        <v>0.3</v>
      </c>
      <c r="BQ23" s="67">
        <v>0.45500000000000002</v>
      </c>
      <c r="BT23" s="57"/>
    </row>
    <row r="24" spans="1:72" x14ac:dyDescent="0.3">
      <c r="A24" s="69">
        <v>12.5</v>
      </c>
      <c r="B24" s="67">
        <v>2459</v>
      </c>
      <c r="C24" s="67">
        <v>0.32300000000000001</v>
      </c>
      <c r="D24" s="67">
        <v>0.433</v>
      </c>
      <c r="F24" s="69">
        <v>12.5</v>
      </c>
      <c r="G24" s="67">
        <v>2500</v>
      </c>
      <c r="H24" s="67">
        <v>0.26700000000000002</v>
      </c>
      <c r="I24" s="67">
        <v>0.34699999999999998</v>
      </c>
      <c r="K24" s="69">
        <v>12.5</v>
      </c>
      <c r="L24" s="67">
        <v>3182</v>
      </c>
      <c r="M24" s="67">
        <v>0.34</v>
      </c>
      <c r="N24" s="67">
        <v>0.43099999999999999</v>
      </c>
      <c r="P24" s="69">
        <v>12.5</v>
      </c>
      <c r="Q24" s="286">
        <v>2400</v>
      </c>
      <c r="R24" s="286">
        <v>0.187</v>
      </c>
      <c r="S24" s="286">
        <v>0.23799999999999999</v>
      </c>
      <c r="U24" s="69">
        <v>12.5</v>
      </c>
      <c r="V24" s="67">
        <v>3000</v>
      </c>
      <c r="W24" s="67">
        <v>0.23400000000000001</v>
      </c>
      <c r="X24" s="67">
        <v>0.30599999999999999</v>
      </c>
      <c r="Z24" s="69">
        <v>12.5</v>
      </c>
      <c r="AA24" s="67">
        <v>3588</v>
      </c>
      <c r="AB24" s="67">
        <v>0.28000000000000003</v>
      </c>
      <c r="AC24" s="67">
        <v>0.38100000000000001</v>
      </c>
      <c r="AE24" s="69">
        <v>12.5</v>
      </c>
      <c r="AF24" s="67">
        <v>3000</v>
      </c>
      <c r="AG24" s="67">
        <v>0.186</v>
      </c>
      <c r="AH24" s="67">
        <v>0.23400000000000001</v>
      </c>
      <c r="AI24" s="4"/>
      <c r="AJ24" s="69">
        <v>12.5</v>
      </c>
      <c r="AK24" s="83">
        <v>3300</v>
      </c>
      <c r="AL24" s="67">
        <v>0.20499999999999999</v>
      </c>
      <c r="AM24" s="67">
        <v>0.26700000000000002</v>
      </c>
      <c r="AN24" s="3"/>
      <c r="AO24" s="69">
        <v>12.5</v>
      </c>
      <c r="AP24" s="83">
        <v>3600</v>
      </c>
      <c r="AQ24" s="67">
        <v>0.223</v>
      </c>
      <c r="AR24" s="67">
        <v>0.29299999999999998</v>
      </c>
      <c r="AT24" s="69">
        <v>12.5</v>
      </c>
      <c r="AU24" s="83">
        <v>3900</v>
      </c>
      <c r="AV24" s="67">
        <v>0.24199999999999999</v>
      </c>
      <c r="AW24" s="67">
        <v>0.32300000000000001</v>
      </c>
      <c r="AX24" s="3"/>
      <c r="AY24" s="69">
        <v>12.5</v>
      </c>
      <c r="AZ24" s="67">
        <v>4733</v>
      </c>
      <c r="BA24" s="67">
        <v>0.28000000000000003</v>
      </c>
      <c r="BB24" s="67">
        <v>0.42</v>
      </c>
      <c r="BD24" s="69">
        <v>12.5</v>
      </c>
      <c r="BE24" s="83">
        <v>5691</v>
      </c>
      <c r="BF24" s="67">
        <v>0.27</v>
      </c>
      <c r="BG24" s="67">
        <v>0.41</v>
      </c>
      <c r="BI24" s="69">
        <v>12.5</v>
      </c>
      <c r="BJ24" s="83">
        <v>5700</v>
      </c>
      <c r="BK24" s="67">
        <v>0.22800000000000001</v>
      </c>
      <c r="BL24" s="175" t="s">
        <v>756</v>
      </c>
      <c r="BN24" s="69">
        <v>12.5</v>
      </c>
      <c r="BO24" s="67">
        <v>6737</v>
      </c>
      <c r="BP24" s="67">
        <v>0.27</v>
      </c>
      <c r="BQ24" s="67">
        <v>0.40899999999999997</v>
      </c>
      <c r="BT24" s="57"/>
    </row>
    <row r="25" spans="1:72" x14ac:dyDescent="0.3">
      <c r="A25" s="69">
        <v>13</v>
      </c>
      <c r="B25" s="67">
        <v>2495</v>
      </c>
      <c r="C25" s="67">
        <v>0.29099999999999998</v>
      </c>
      <c r="D25" s="67">
        <v>0.375</v>
      </c>
      <c r="F25" s="69">
        <v>13</v>
      </c>
      <c r="G25" s="67">
        <v>2500</v>
      </c>
      <c r="H25" s="67">
        <v>0.23699999999999999</v>
      </c>
      <c r="I25" s="67">
        <v>0.30499999999999999</v>
      </c>
      <c r="K25" s="69">
        <v>13</v>
      </c>
      <c r="L25" s="67">
        <v>3256</v>
      </c>
      <c r="M25" s="67">
        <v>0.309</v>
      </c>
      <c r="N25" s="67">
        <v>0.377</v>
      </c>
      <c r="P25" s="69">
        <v>13</v>
      </c>
      <c r="Q25" s="286">
        <v>2400</v>
      </c>
      <c r="R25" s="286">
        <v>0.16600000000000001</v>
      </c>
      <c r="S25" s="286">
        <v>0.21099999999999999</v>
      </c>
      <c r="U25" s="69">
        <v>13</v>
      </c>
      <c r="V25" s="67">
        <v>3000</v>
      </c>
      <c r="W25" s="67">
        <v>0.20799999999999999</v>
      </c>
      <c r="X25" s="67">
        <v>0.27</v>
      </c>
      <c r="Z25" s="69">
        <v>13</v>
      </c>
      <c r="AA25" s="67">
        <v>3600</v>
      </c>
      <c r="AB25" s="67">
        <v>0.25</v>
      </c>
      <c r="AC25" s="67">
        <v>0.33300000000000002</v>
      </c>
      <c r="AE25" s="69">
        <v>13</v>
      </c>
      <c r="AF25" s="67">
        <v>3000</v>
      </c>
      <c r="AG25" s="67">
        <v>0.16500000000000001</v>
      </c>
      <c r="AH25" s="67">
        <v>0.20699999999999999</v>
      </c>
      <c r="AI25" s="4"/>
      <c r="AJ25" s="69">
        <v>13</v>
      </c>
      <c r="AK25" s="83">
        <v>3300</v>
      </c>
      <c r="AL25" s="67">
        <v>0.182</v>
      </c>
      <c r="AM25" s="67">
        <v>0.23599999999999999</v>
      </c>
      <c r="AN25" s="3"/>
      <c r="AO25" s="69">
        <v>13</v>
      </c>
      <c r="AP25" s="83">
        <v>3600</v>
      </c>
      <c r="AQ25" s="67">
        <v>0.19800000000000001</v>
      </c>
      <c r="AR25" s="67">
        <v>0.25900000000000001</v>
      </c>
      <c r="AT25" s="69">
        <v>13</v>
      </c>
      <c r="AU25" s="83">
        <v>3900</v>
      </c>
      <c r="AV25" s="67">
        <v>0.215</v>
      </c>
      <c r="AW25" s="67">
        <v>0.28399999999999997</v>
      </c>
      <c r="AX25" s="3"/>
      <c r="AY25" s="69">
        <v>13</v>
      </c>
      <c r="AZ25" s="67">
        <v>4784</v>
      </c>
      <c r="BA25" s="67">
        <v>0.26</v>
      </c>
      <c r="BB25" s="67">
        <v>0.38</v>
      </c>
      <c r="BD25" s="69">
        <v>13</v>
      </c>
      <c r="BE25" s="83">
        <v>5700</v>
      </c>
      <c r="BF25" s="67">
        <v>0.24</v>
      </c>
      <c r="BG25" s="67">
        <v>0.37</v>
      </c>
      <c r="BI25" s="69">
        <v>13</v>
      </c>
      <c r="BJ25" s="83">
        <v>5700</v>
      </c>
      <c r="BK25" s="67">
        <v>0.20300000000000001</v>
      </c>
      <c r="BL25" s="175" t="s">
        <v>757</v>
      </c>
      <c r="BN25" s="69">
        <v>13</v>
      </c>
      <c r="BO25" s="67">
        <v>6794</v>
      </c>
      <c r="BP25" s="67">
        <v>0.24199999999999999</v>
      </c>
      <c r="BQ25" s="67">
        <v>0.36799999999999999</v>
      </c>
      <c r="BT25" s="57"/>
    </row>
    <row r="26" spans="1:72" x14ac:dyDescent="0.3">
      <c r="A26" s="69">
        <v>13.5</v>
      </c>
      <c r="B26" s="67">
        <v>2500</v>
      </c>
      <c r="C26" s="67">
        <v>0.26100000000000001</v>
      </c>
      <c r="D26" s="67">
        <v>0.32900000000000001</v>
      </c>
      <c r="F26" s="69">
        <v>13.5</v>
      </c>
      <c r="G26" s="67">
        <v>2500</v>
      </c>
      <c r="H26" s="67">
        <v>0.21199999999999999</v>
      </c>
      <c r="I26" s="67">
        <v>0.27</v>
      </c>
      <c r="K26" s="69">
        <v>13.5</v>
      </c>
      <c r="L26" s="67">
        <v>3294</v>
      </c>
      <c r="M26" s="67">
        <v>0.27900000000000003</v>
      </c>
      <c r="N26" s="67">
        <v>0.33300000000000002</v>
      </c>
      <c r="P26" s="69">
        <v>13.5</v>
      </c>
      <c r="Q26" s="286">
        <v>2400</v>
      </c>
      <c r="R26" s="286">
        <v>0.14899999999999999</v>
      </c>
      <c r="S26" s="286">
        <v>0.188</v>
      </c>
      <c r="U26" s="69">
        <v>13.5</v>
      </c>
      <c r="V26" s="67">
        <v>3000</v>
      </c>
      <c r="W26" s="67">
        <v>0.186</v>
      </c>
      <c r="X26" s="67">
        <v>0.24</v>
      </c>
      <c r="Z26" s="69">
        <v>13.5</v>
      </c>
      <c r="AA26" s="67">
        <v>3600</v>
      </c>
      <c r="AB26" s="67">
        <v>0.223</v>
      </c>
      <c r="AC26" s="67">
        <v>0.29399999999999998</v>
      </c>
      <c r="AE26" s="69">
        <v>13.5</v>
      </c>
      <c r="AF26" s="67">
        <v>3000</v>
      </c>
      <c r="AG26" s="67">
        <v>0.14799999999999999</v>
      </c>
      <c r="AH26" s="67">
        <v>0.184</v>
      </c>
      <c r="AI26" s="4"/>
      <c r="AJ26" s="69">
        <v>13.5</v>
      </c>
      <c r="AK26" s="83">
        <v>3300</v>
      </c>
      <c r="AL26" s="67">
        <v>0.16200000000000001</v>
      </c>
      <c r="AM26" s="67">
        <v>0.21</v>
      </c>
      <c r="AN26" s="3"/>
      <c r="AO26" s="69">
        <v>13.5</v>
      </c>
      <c r="AP26" s="83">
        <v>3600</v>
      </c>
      <c r="AQ26" s="67">
        <v>0.17699999999999999</v>
      </c>
      <c r="AR26" s="67">
        <v>0.23</v>
      </c>
      <c r="AT26" s="69">
        <v>13.5</v>
      </c>
      <c r="AU26" s="83">
        <v>3900</v>
      </c>
      <c r="AV26" s="67">
        <v>0.192</v>
      </c>
      <c r="AW26" s="67">
        <v>0.252</v>
      </c>
      <c r="AX26" s="3"/>
      <c r="AY26" s="69">
        <v>13.5</v>
      </c>
      <c r="AZ26" s="67">
        <v>4799</v>
      </c>
      <c r="BA26" s="67">
        <v>0.23</v>
      </c>
      <c r="BB26" s="67">
        <v>0.34</v>
      </c>
      <c r="BD26" s="69">
        <v>13.5</v>
      </c>
      <c r="BE26" s="83">
        <v>5700</v>
      </c>
      <c r="BF26" s="67">
        <v>0.22</v>
      </c>
      <c r="BG26" s="67">
        <v>0.33</v>
      </c>
      <c r="BI26" s="69">
        <v>13.5</v>
      </c>
      <c r="BJ26" s="83">
        <v>5700</v>
      </c>
      <c r="BK26" s="67">
        <v>0.18099999999999999</v>
      </c>
      <c r="BL26" s="175" t="s">
        <v>758</v>
      </c>
      <c r="BN26" s="69">
        <v>13.5</v>
      </c>
      <c r="BO26" s="67">
        <v>6800</v>
      </c>
      <c r="BP26" s="67">
        <v>0.216</v>
      </c>
      <c r="BQ26" s="67">
        <v>0.33100000000000002</v>
      </c>
      <c r="BT26" s="57"/>
    </row>
    <row r="27" spans="1:72" x14ac:dyDescent="0.3">
      <c r="A27" s="69">
        <v>14</v>
      </c>
      <c r="B27" s="67">
        <v>2500</v>
      </c>
      <c r="C27" s="67">
        <v>0.23400000000000001</v>
      </c>
      <c r="D27" s="67">
        <v>0.29099999999999998</v>
      </c>
      <c r="F27" s="69">
        <v>14</v>
      </c>
      <c r="G27" s="67">
        <v>2500</v>
      </c>
      <c r="H27" s="67">
        <v>0.19</v>
      </c>
      <c r="I27" s="67">
        <v>0.24099999999999999</v>
      </c>
      <c r="K27" s="69">
        <v>14</v>
      </c>
      <c r="L27" s="67">
        <v>3300</v>
      </c>
      <c r="M27" s="67">
        <v>0.251</v>
      </c>
      <c r="N27" s="67">
        <v>0.29699999999999999</v>
      </c>
      <c r="P27" s="69">
        <v>14</v>
      </c>
      <c r="Q27" s="286">
        <v>2400</v>
      </c>
      <c r="R27" s="286">
        <v>0.13300000000000001</v>
      </c>
      <c r="S27" s="286">
        <v>0.16800000000000001</v>
      </c>
      <c r="U27" s="69">
        <v>14</v>
      </c>
      <c r="V27" s="67">
        <v>3000</v>
      </c>
      <c r="W27" s="67">
        <v>0.16700000000000001</v>
      </c>
      <c r="X27" s="67">
        <v>0.214</v>
      </c>
      <c r="Z27" s="69">
        <v>14</v>
      </c>
      <c r="AA27" s="67">
        <v>3600</v>
      </c>
      <c r="AB27" s="67">
        <v>0.2</v>
      </c>
      <c r="AC27" s="67">
        <v>0.26100000000000001</v>
      </c>
      <c r="AE27" s="69">
        <v>14</v>
      </c>
      <c r="AF27" s="67">
        <v>3000</v>
      </c>
      <c r="AG27" s="67">
        <v>0.13200000000000001</v>
      </c>
      <c r="AH27" s="67">
        <v>0.16500000000000001</v>
      </c>
      <c r="AI27" s="3"/>
      <c r="AJ27" s="69">
        <v>14</v>
      </c>
      <c r="AK27" s="83">
        <v>3300</v>
      </c>
      <c r="AL27" s="67">
        <v>0.14599999999999999</v>
      </c>
      <c r="AM27" s="67">
        <v>0.188</v>
      </c>
      <c r="AN27" s="3"/>
      <c r="AO27" s="69">
        <v>14</v>
      </c>
      <c r="AP27" s="83">
        <v>3600</v>
      </c>
      <c r="AQ27" s="67">
        <v>0.159</v>
      </c>
      <c r="AR27" s="67">
        <v>0.20599999999999999</v>
      </c>
      <c r="AT27" s="69">
        <v>14</v>
      </c>
      <c r="AU27" s="83">
        <v>3900</v>
      </c>
      <c r="AV27" s="67">
        <v>0.17199999999999999</v>
      </c>
      <c r="AW27" s="67">
        <v>0.22500000000000001</v>
      </c>
      <c r="AX27" s="3"/>
      <c r="AY27" s="69">
        <v>14</v>
      </c>
      <c r="AZ27" s="67">
        <v>4800</v>
      </c>
      <c r="BA27" s="67">
        <v>0.21</v>
      </c>
      <c r="BB27" s="67">
        <v>0.31</v>
      </c>
      <c r="BD27" s="69">
        <v>14</v>
      </c>
      <c r="BE27" s="83">
        <v>5700</v>
      </c>
      <c r="BF27" s="67">
        <v>0.19</v>
      </c>
      <c r="BG27" s="67">
        <v>0.3</v>
      </c>
      <c r="BI27" s="69">
        <v>14</v>
      </c>
      <c r="BJ27" s="83">
        <v>5700</v>
      </c>
      <c r="BK27" s="67">
        <v>0.16300000000000001</v>
      </c>
      <c r="BL27" s="175" t="s">
        <v>759</v>
      </c>
      <c r="BN27" s="69">
        <v>14</v>
      </c>
      <c r="BO27" s="67">
        <v>6800</v>
      </c>
      <c r="BP27" s="67">
        <v>0.19400000000000001</v>
      </c>
      <c r="BQ27" s="67">
        <v>0.29699999999999999</v>
      </c>
      <c r="BT27" s="57"/>
    </row>
    <row r="28" spans="1:72" x14ac:dyDescent="0.3">
      <c r="A28" s="69">
        <v>14.5</v>
      </c>
      <c r="B28" s="67">
        <v>2500</v>
      </c>
      <c r="C28" s="67">
        <v>0.21</v>
      </c>
      <c r="D28" s="67">
        <v>0.26</v>
      </c>
      <c r="F28" s="69">
        <v>14.5</v>
      </c>
      <c r="G28" s="67">
        <v>2500</v>
      </c>
      <c r="H28" s="67">
        <v>0.17100000000000001</v>
      </c>
      <c r="I28" s="67">
        <v>0.216</v>
      </c>
      <c r="K28" s="69">
        <v>14.5</v>
      </c>
      <c r="L28" s="67">
        <v>3300</v>
      </c>
      <c r="M28" s="67">
        <v>0.22600000000000001</v>
      </c>
      <c r="N28" s="67">
        <v>0.26600000000000001</v>
      </c>
      <c r="P28" s="69">
        <v>14.5</v>
      </c>
      <c r="Q28" s="286">
        <v>2400</v>
      </c>
      <c r="R28" s="286">
        <v>0.12</v>
      </c>
      <c r="S28" s="286">
        <v>0.152</v>
      </c>
      <c r="U28" s="69">
        <v>14.5</v>
      </c>
      <c r="V28" s="67">
        <v>3000</v>
      </c>
      <c r="W28" s="67">
        <v>0.15</v>
      </c>
      <c r="X28" s="67">
        <v>0.192</v>
      </c>
      <c r="Z28" s="69">
        <v>14.5</v>
      </c>
      <c r="AA28" s="67">
        <v>3600</v>
      </c>
      <c r="AB28" s="67">
        <v>0.18</v>
      </c>
      <c r="AC28" s="67">
        <v>0.23400000000000001</v>
      </c>
      <c r="AE28" s="69">
        <v>14.5</v>
      </c>
      <c r="AF28" s="67">
        <v>3000</v>
      </c>
      <c r="AG28" s="67">
        <v>0.11899999999999999</v>
      </c>
      <c r="AH28" s="67">
        <v>0.14899999999999999</v>
      </c>
      <c r="AI28" s="3"/>
      <c r="AJ28" s="69">
        <v>14.5</v>
      </c>
      <c r="AK28" s="83">
        <v>3300</v>
      </c>
      <c r="AL28" s="67">
        <v>0.13100000000000001</v>
      </c>
      <c r="AM28" s="67">
        <v>0.16900000000000001</v>
      </c>
      <c r="AN28" s="3"/>
      <c r="AO28" s="69">
        <v>14.5</v>
      </c>
      <c r="AP28" s="83">
        <v>3600</v>
      </c>
      <c r="AQ28" s="67">
        <v>0.14299999999999999</v>
      </c>
      <c r="AR28" s="67">
        <v>0.185</v>
      </c>
      <c r="AT28" s="69">
        <v>14.5</v>
      </c>
      <c r="AU28" s="83">
        <v>3900</v>
      </c>
      <c r="AV28" s="67">
        <v>0.155</v>
      </c>
      <c r="AW28" s="67">
        <v>0.20200000000000001</v>
      </c>
      <c r="AX28" s="3"/>
      <c r="AY28" s="69">
        <v>14.5</v>
      </c>
      <c r="AZ28" s="67">
        <v>4800</v>
      </c>
      <c r="BA28" s="67">
        <v>0.19</v>
      </c>
      <c r="BB28" s="67">
        <v>0.28000000000000003</v>
      </c>
      <c r="BD28" s="69">
        <v>14.5</v>
      </c>
      <c r="BE28" s="83">
        <v>5700</v>
      </c>
      <c r="BF28" s="67">
        <v>0.18</v>
      </c>
      <c r="BG28" s="67">
        <v>0.27</v>
      </c>
      <c r="BI28" s="69">
        <v>14.5</v>
      </c>
      <c r="BJ28" s="83">
        <v>5700</v>
      </c>
      <c r="BK28" s="67">
        <v>0.14599999999999999</v>
      </c>
      <c r="BL28" s="175" t="s">
        <v>760</v>
      </c>
      <c r="BN28" s="69">
        <v>14.5</v>
      </c>
      <c r="BO28" s="67">
        <v>6800</v>
      </c>
      <c r="BP28" s="67">
        <v>0.17499999999999999</v>
      </c>
      <c r="BQ28" s="67">
        <v>0.26700000000000002</v>
      </c>
      <c r="BT28" s="57"/>
    </row>
    <row r="29" spans="1:72" x14ac:dyDescent="0.3">
      <c r="A29" s="69">
        <v>15</v>
      </c>
      <c r="B29" s="67">
        <v>2500</v>
      </c>
      <c r="C29" s="67">
        <v>0.19</v>
      </c>
      <c r="D29" s="67">
        <v>0.23400000000000001</v>
      </c>
      <c r="F29" s="69">
        <v>15</v>
      </c>
      <c r="G29" s="67">
        <v>2500</v>
      </c>
      <c r="H29" s="67">
        <v>0.155</v>
      </c>
      <c r="I29" s="67">
        <v>0.19400000000000001</v>
      </c>
      <c r="K29" s="69">
        <v>15</v>
      </c>
      <c r="L29" s="67">
        <v>3300</v>
      </c>
      <c r="M29" s="67">
        <v>0.20399999999999999</v>
      </c>
      <c r="N29" s="67">
        <v>0.24</v>
      </c>
      <c r="P29" s="69">
        <v>15</v>
      </c>
      <c r="Q29" s="286">
        <v>2400</v>
      </c>
      <c r="R29" s="286">
        <v>0.108</v>
      </c>
      <c r="S29" s="286">
        <v>0.13700000000000001</v>
      </c>
      <c r="U29" s="69">
        <v>15</v>
      </c>
      <c r="V29" s="67">
        <v>3000</v>
      </c>
      <c r="W29" s="67">
        <v>0.13500000000000001</v>
      </c>
      <c r="X29" s="67">
        <v>0.17399999999999999</v>
      </c>
      <c r="Z29" s="69">
        <v>15</v>
      </c>
      <c r="AA29" s="67">
        <v>3600</v>
      </c>
      <c r="AB29" s="67">
        <v>0.16300000000000001</v>
      </c>
      <c r="AC29" s="67">
        <v>0.21</v>
      </c>
      <c r="AE29" s="69">
        <v>15</v>
      </c>
      <c r="AF29" s="67">
        <v>3000</v>
      </c>
      <c r="AG29" s="67">
        <v>0.108</v>
      </c>
      <c r="AH29" s="67">
        <v>0.13400000000000001</v>
      </c>
      <c r="AI29" s="3"/>
      <c r="AJ29" s="69">
        <v>15</v>
      </c>
      <c r="AK29" s="83">
        <v>3300</v>
      </c>
      <c r="AL29" s="67">
        <v>0.11799999999999999</v>
      </c>
      <c r="AM29" s="67">
        <v>0.153</v>
      </c>
      <c r="AN29" s="3"/>
      <c r="AO29" s="69">
        <v>15</v>
      </c>
      <c r="AP29" s="83">
        <v>3600</v>
      </c>
      <c r="AQ29" s="67">
        <v>0.129</v>
      </c>
      <c r="AR29" s="67">
        <v>0.16700000000000001</v>
      </c>
      <c r="AT29" s="69">
        <v>15</v>
      </c>
      <c r="AU29" s="83">
        <v>3900</v>
      </c>
      <c r="AV29" s="67">
        <v>0.14000000000000001</v>
      </c>
      <c r="AW29" s="67">
        <v>0.183</v>
      </c>
      <c r="AX29" s="3"/>
      <c r="AY29" s="69">
        <v>15</v>
      </c>
      <c r="AZ29" s="67">
        <v>4800</v>
      </c>
      <c r="BA29" s="67">
        <v>0.17</v>
      </c>
      <c r="BB29" s="67">
        <v>0.25</v>
      </c>
      <c r="BD29" s="69">
        <v>15</v>
      </c>
      <c r="BE29" s="83">
        <v>5700</v>
      </c>
      <c r="BF29" s="67">
        <v>0.16</v>
      </c>
      <c r="BG29" s="67">
        <v>0.24</v>
      </c>
      <c r="BI29" s="69">
        <v>15</v>
      </c>
      <c r="BJ29" s="67">
        <v>5700</v>
      </c>
      <c r="BK29" s="67">
        <v>0.13200000000000001</v>
      </c>
      <c r="BL29" s="175" t="s">
        <v>761</v>
      </c>
      <c r="BN29" s="69">
        <v>15</v>
      </c>
      <c r="BO29" s="67">
        <v>6800</v>
      </c>
      <c r="BP29" s="67">
        <v>0.158</v>
      </c>
      <c r="BQ29" s="67">
        <v>0.24099999999999999</v>
      </c>
      <c r="BT29" s="57"/>
    </row>
    <row r="30" spans="1:72" x14ac:dyDescent="0.3">
      <c r="A30" s="69">
        <v>15.5</v>
      </c>
      <c r="B30" s="67">
        <v>2500</v>
      </c>
      <c r="C30" s="67">
        <v>0.17199999999999999</v>
      </c>
      <c r="D30" s="67">
        <v>0.21099999999999999</v>
      </c>
      <c r="F30" s="69">
        <v>15.5</v>
      </c>
      <c r="G30" s="67">
        <v>2500</v>
      </c>
      <c r="H30" s="67">
        <v>0.14000000000000001</v>
      </c>
      <c r="I30" s="67">
        <v>0.17599999999999999</v>
      </c>
      <c r="K30" s="69">
        <v>15.5</v>
      </c>
      <c r="L30" s="67">
        <v>3300</v>
      </c>
      <c r="M30" s="67">
        <v>0.185</v>
      </c>
      <c r="N30" s="67">
        <v>0.218</v>
      </c>
      <c r="P30" s="69">
        <v>15.5</v>
      </c>
      <c r="Q30" s="286">
        <v>2400</v>
      </c>
      <c r="R30" s="286">
        <v>9.8000000000000004E-2</v>
      </c>
      <c r="S30" s="286">
        <v>0.125</v>
      </c>
      <c r="U30" s="69">
        <v>15.5</v>
      </c>
      <c r="V30" s="67">
        <v>3000</v>
      </c>
      <c r="W30" s="67">
        <v>0.123</v>
      </c>
      <c r="X30" s="67">
        <v>0.157</v>
      </c>
      <c r="Z30" s="69">
        <v>15.5</v>
      </c>
      <c r="AA30" s="67">
        <v>3600</v>
      </c>
      <c r="AB30" s="67">
        <v>0.14699999999999999</v>
      </c>
      <c r="AC30" s="67">
        <v>0.19</v>
      </c>
      <c r="AE30" s="69">
        <v>15.5</v>
      </c>
      <c r="AF30" s="67">
        <v>3000</v>
      </c>
      <c r="AG30" s="67">
        <v>9.8000000000000004E-2</v>
      </c>
      <c r="AH30" s="67">
        <v>0.122</v>
      </c>
      <c r="AI30" s="3"/>
      <c r="AJ30" s="69">
        <v>15.5</v>
      </c>
      <c r="AK30" s="83">
        <v>3300</v>
      </c>
      <c r="AL30" s="67">
        <v>0.107</v>
      </c>
      <c r="AM30" s="67">
        <v>0.13900000000000001</v>
      </c>
      <c r="AN30" s="3"/>
      <c r="AO30" s="69">
        <v>15.5</v>
      </c>
      <c r="AP30" s="83">
        <v>3600</v>
      </c>
      <c r="AQ30" s="67">
        <v>0.11700000000000001</v>
      </c>
      <c r="AR30" s="67">
        <v>0.152</v>
      </c>
      <c r="AT30" s="69">
        <v>15.5</v>
      </c>
      <c r="AU30" s="83">
        <v>3900</v>
      </c>
      <c r="AV30" s="67">
        <v>0.127</v>
      </c>
      <c r="AW30" s="67">
        <v>0.16600000000000001</v>
      </c>
      <c r="AX30" s="3"/>
      <c r="AY30" s="69">
        <v>15.5</v>
      </c>
      <c r="AZ30" s="67">
        <v>4800</v>
      </c>
      <c r="BA30" s="67">
        <v>0.15</v>
      </c>
      <c r="BB30" s="67">
        <v>0.22</v>
      </c>
      <c r="BD30" s="69">
        <v>15.5</v>
      </c>
      <c r="BE30" s="83">
        <v>5700</v>
      </c>
      <c r="BF30" s="67">
        <v>0.14000000000000001</v>
      </c>
      <c r="BG30" s="67">
        <v>0.21</v>
      </c>
      <c r="BI30" s="69">
        <v>15.5</v>
      </c>
      <c r="BJ30" s="67">
        <v>5700</v>
      </c>
      <c r="BK30" s="67">
        <v>0.12</v>
      </c>
      <c r="BL30" s="175" t="s">
        <v>762</v>
      </c>
      <c r="BN30" s="69">
        <v>15.5</v>
      </c>
      <c r="BO30" s="67">
        <v>6800</v>
      </c>
      <c r="BP30" s="67">
        <v>0.14299999999999999</v>
      </c>
      <c r="BQ30" s="67">
        <v>0.216</v>
      </c>
      <c r="BT30" s="57"/>
    </row>
    <row r="31" spans="1:72" x14ac:dyDescent="0.3">
      <c r="A31" s="69">
        <v>16</v>
      </c>
      <c r="B31" s="67">
        <v>2500</v>
      </c>
      <c r="C31" s="67">
        <v>0.157</v>
      </c>
      <c r="D31" s="67">
        <v>0.191</v>
      </c>
      <c r="F31" s="69">
        <v>16</v>
      </c>
      <c r="G31" s="67">
        <v>2500</v>
      </c>
      <c r="H31" s="67">
        <v>0.127</v>
      </c>
      <c r="I31" s="67">
        <v>0.16</v>
      </c>
      <c r="K31" s="69">
        <v>16</v>
      </c>
      <c r="L31" s="67">
        <v>3300</v>
      </c>
      <c r="M31" s="67">
        <v>0.16800000000000001</v>
      </c>
      <c r="N31" s="67">
        <v>0.19800000000000001</v>
      </c>
      <c r="P31" s="69">
        <v>16</v>
      </c>
      <c r="Q31" s="286">
        <v>2400</v>
      </c>
      <c r="R31" s="286">
        <v>8.8999999999999996E-2</v>
      </c>
      <c r="S31" s="286">
        <v>0.114</v>
      </c>
      <c r="U31" s="69">
        <v>16</v>
      </c>
      <c r="V31" s="67">
        <v>3000</v>
      </c>
      <c r="W31" s="67">
        <v>0.112</v>
      </c>
      <c r="X31" s="67">
        <v>0.14299999999999999</v>
      </c>
      <c r="Z31" s="69">
        <v>16</v>
      </c>
      <c r="AA31" s="67">
        <v>3600</v>
      </c>
      <c r="AB31" s="67">
        <v>0.13400000000000001</v>
      </c>
      <c r="AC31" s="67">
        <v>0.17299999999999999</v>
      </c>
      <c r="AE31" s="69">
        <v>16</v>
      </c>
      <c r="AF31" s="67">
        <v>3000</v>
      </c>
      <c r="AG31" s="67">
        <v>8.8999999999999996E-2</v>
      </c>
      <c r="AH31" s="67">
        <v>0.111</v>
      </c>
      <c r="AI31" s="3"/>
      <c r="AJ31" s="69">
        <v>16</v>
      </c>
      <c r="AK31" s="83">
        <v>3300</v>
      </c>
      <c r="AL31" s="67">
        <v>9.8000000000000004E-2</v>
      </c>
      <c r="AM31" s="67">
        <v>0.127</v>
      </c>
      <c r="AN31" s="3"/>
      <c r="AO31" s="69">
        <v>16</v>
      </c>
      <c r="AP31" s="83">
        <v>3600</v>
      </c>
      <c r="AQ31" s="67">
        <v>0.106</v>
      </c>
      <c r="AR31" s="67">
        <v>0.13900000000000001</v>
      </c>
      <c r="AT31" s="69">
        <v>16</v>
      </c>
      <c r="AU31" s="83">
        <v>3900</v>
      </c>
      <c r="AV31" s="67">
        <v>0.115</v>
      </c>
      <c r="AW31" s="67">
        <v>0.151</v>
      </c>
      <c r="AX31" s="3"/>
      <c r="AY31" s="69">
        <v>16</v>
      </c>
      <c r="AZ31" s="67">
        <v>4800</v>
      </c>
      <c r="BA31" s="67">
        <v>0.14000000000000001</v>
      </c>
      <c r="BB31" s="67">
        <v>0.2</v>
      </c>
      <c r="BD31" s="69">
        <v>16</v>
      </c>
      <c r="BE31" s="83">
        <v>5700</v>
      </c>
      <c r="BF31" s="67">
        <v>0.13</v>
      </c>
      <c r="BG31" s="67">
        <v>0.19</v>
      </c>
      <c r="BI31" s="69">
        <v>16</v>
      </c>
      <c r="BJ31" s="67">
        <v>5700</v>
      </c>
      <c r="BK31" s="67">
        <v>0.109</v>
      </c>
      <c r="BL31" s="175" t="s">
        <v>763</v>
      </c>
      <c r="BN31" s="69">
        <v>16</v>
      </c>
      <c r="BO31" s="67">
        <v>6800</v>
      </c>
      <c r="BP31" s="67">
        <v>0.13</v>
      </c>
      <c r="BQ31" s="67">
        <v>0.19500000000000001</v>
      </c>
      <c r="BT31" s="57"/>
    </row>
    <row r="32" spans="1:72" x14ac:dyDescent="0.3">
      <c r="A32" s="69">
        <v>16.5</v>
      </c>
      <c r="B32" s="67">
        <v>2500</v>
      </c>
      <c r="C32" s="67">
        <v>0.14299999999999999</v>
      </c>
      <c r="D32" s="67">
        <v>0.17499999999999999</v>
      </c>
      <c r="F32" s="69">
        <v>16.5</v>
      </c>
      <c r="G32" s="67">
        <v>2500</v>
      </c>
      <c r="H32" s="67">
        <v>0.11600000000000001</v>
      </c>
      <c r="I32" s="67">
        <v>0.14599999999999999</v>
      </c>
      <c r="K32" s="69">
        <v>16.5</v>
      </c>
      <c r="L32" s="67">
        <v>3300</v>
      </c>
      <c r="M32" s="67">
        <v>0.153</v>
      </c>
      <c r="N32" s="67">
        <v>0.18099999999999999</v>
      </c>
      <c r="P32" s="69">
        <v>16.5</v>
      </c>
      <c r="Q32" s="286">
        <v>2400</v>
      </c>
      <c r="R32" s="286">
        <v>8.1000000000000003E-2</v>
      </c>
      <c r="S32" s="286">
        <v>0.105</v>
      </c>
      <c r="U32" s="69">
        <v>16.5</v>
      </c>
      <c r="V32" s="67">
        <v>3000</v>
      </c>
      <c r="W32" s="67">
        <v>0.10199999999999999</v>
      </c>
      <c r="X32" s="67">
        <v>0.13100000000000001</v>
      </c>
      <c r="Z32" s="69">
        <v>16.5</v>
      </c>
      <c r="AA32" s="67">
        <v>3600</v>
      </c>
      <c r="AB32" s="67">
        <v>0.122</v>
      </c>
      <c r="AC32" s="67">
        <v>0.158</v>
      </c>
      <c r="AE32" s="69">
        <v>16.5</v>
      </c>
      <c r="AF32" s="67">
        <v>3000</v>
      </c>
      <c r="AG32" s="67">
        <v>8.1000000000000003E-2</v>
      </c>
      <c r="AH32" s="67">
        <v>0.10199999999999999</v>
      </c>
      <c r="AI32" s="3"/>
      <c r="AJ32" s="69">
        <v>16.5</v>
      </c>
      <c r="AK32" s="83">
        <v>3300</v>
      </c>
      <c r="AL32" s="67">
        <v>8.8999999999999996E-2</v>
      </c>
      <c r="AM32" s="67">
        <v>0.11600000000000001</v>
      </c>
      <c r="AN32" s="3"/>
      <c r="AO32" s="69">
        <v>16.5</v>
      </c>
      <c r="AP32" s="83">
        <v>3600</v>
      </c>
      <c r="AQ32" s="67">
        <v>9.7000000000000003E-2</v>
      </c>
      <c r="AR32" s="67">
        <v>0.127</v>
      </c>
      <c r="AT32" s="69">
        <v>16.5</v>
      </c>
      <c r="AU32" s="83">
        <v>3900</v>
      </c>
      <c r="AV32" s="67">
        <v>0.105</v>
      </c>
      <c r="AW32" s="67">
        <v>0.13800000000000001</v>
      </c>
      <c r="AX32" s="3"/>
      <c r="AY32" s="69">
        <v>16.5</v>
      </c>
      <c r="AZ32" s="67">
        <v>4800</v>
      </c>
      <c r="BA32" s="67">
        <v>0.13</v>
      </c>
      <c r="BB32" s="67">
        <v>0.18</v>
      </c>
      <c r="BD32" s="69">
        <v>16.5</v>
      </c>
      <c r="BE32" s="83">
        <v>5700</v>
      </c>
      <c r="BF32" s="67">
        <v>0.12</v>
      </c>
      <c r="BG32" s="67">
        <v>0.18</v>
      </c>
      <c r="BI32" s="69">
        <v>16.5</v>
      </c>
      <c r="BJ32" s="67">
        <v>5700</v>
      </c>
      <c r="BK32" s="67">
        <v>9.9000000000000005E-2</v>
      </c>
      <c r="BL32" s="175" t="s">
        <v>764</v>
      </c>
      <c r="BN32" s="69">
        <v>16.5</v>
      </c>
      <c r="BO32" s="67">
        <v>6800</v>
      </c>
      <c r="BP32" s="67">
        <v>0.11799999999999999</v>
      </c>
      <c r="BQ32" s="67">
        <v>0.17699999999999999</v>
      </c>
      <c r="BT32" s="57"/>
    </row>
    <row r="33" spans="1:72" x14ac:dyDescent="0.3">
      <c r="A33" s="69">
        <v>17</v>
      </c>
      <c r="B33" s="67">
        <v>2500</v>
      </c>
      <c r="C33" s="67">
        <v>0.13100000000000001</v>
      </c>
      <c r="D33" s="67">
        <v>0.16</v>
      </c>
      <c r="F33" s="69">
        <v>17</v>
      </c>
      <c r="G33" s="67">
        <v>2500</v>
      </c>
      <c r="H33" s="67">
        <v>0.106</v>
      </c>
      <c r="I33" s="67">
        <v>0.13400000000000001</v>
      </c>
      <c r="K33" s="69">
        <v>17</v>
      </c>
      <c r="L33" s="67">
        <v>3300</v>
      </c>
      <c r="M33" s="67">
        <v>0.14000000000000001</v>
      </c>
      <c r="N33" s="67">
        <v>0.16600000000000001</v>
      </c>
      <c r="P33" s="69">
        <v>17</v>
      </c>
      <c r="Q33" s="286">
        <v>2400</v>
      </c>
      <c r="R33" s="286">
        <v>7.3999999999999996E-2</v>
      </c>
      <c r="S33" s="286">
        <v>9.6000000000000002E-2</v>
      </c>
      <c r="U33" s="69">
        <v>17</v>
      </c>
      <c r="V33" s="67">
        <v>3000</v>
      </c>
      <c r="W33" s="67">
        <v>9.2999999999999999E-2</v>
      </c>
      <c r="X33" s="67">
        <v>0.12</v>
      </c>
      <c r="Z33" s="69">
        <v>17</v>
      </c>
      <c r="AA33" s="67">
        <v>3600</v>
      </c>
      <c r="AB33" s="67">
        <v>0.112</v>
      </c>
      <c r="AC33" s="67">
        <v>0.14499999999999999</v>
      </c>
      <c r="AE33" s="69">
        <v>17</v>
      </c>
      <c r="AF33" s="67">
        <v>3000</v>
      </c>
      <c r="AG33" s="67">
        <v>7.3999999999999996E-2</v>
      </c>
      <c r="AH33" s="67">
        <v>9.2999999999999999E-2</v>
      </c>
      <c r="AI33" s="3"/>
      <c r="AJ33" s="69">
        <v>17</v>
      </c>
      <c r="AK33" s="83">
        <v>3300</v>
      </c>
      <c r="AL33" s="67">
        <v>8.1000000000000003E-2</v>
      </c>
      <c r="AM33" s="67">
        <v>0.107</v>
      </c>
      <c r="AN33" s="3"/>
      <c r="AO33" s="69">
        <v>17</v>
      </c>
      <c r="AP33" s="83">
        <v>3600</v>
      </c>
      <c r="AQ33" s="67">
        <v>8.8999999999999996E-2</v>
      </c>
      <c r="AR33" s="67">
        <v>0.11700000000000001</v>
      </c>
      <c r="AT33" s="69">
        <v>17</v>
      </c>
      <c r="AU33" s="83">
        <v>3900</v>
      </c>
      <c r="AV33" s="67">
        <v>9.6000000000000002E-2</v>
      </c>
      <c r="AW33" s="67">
        <v>0.127</v>
      </c>
      <c r="AX33" s="3"/>
      <c r="AY33" s="69">
        <v>17</v>
      </c>
      <c r="AZ33" s="67">
        <v>4800</v>
      </c>
      <c r="BA33" s="67">
        <v>0.11</v>
      </c>
      <c r="BB33" s="67">
        <v>0.17</v>
      </c>
      <c r="BD33" s="69">
        <v>17</v>
      </c>
      <c r="BE33" s="83">
        <v>5700</v>
      </c>
      <c r="BF33" s="67">
        <v>0.11</v>
      </c>
      <c r="BG33" s="67">
        <v>0.16</v>
      </c>
      <c r="BI33" s="69">
        <v>17</v>
      </c>
      <c r="BJ33" s="67">
        <v>5700</v>
      </c>
      <c r="BK33" s="67">
        <v>9.0999999999999998E-2</v>
      </c>
      <c r="BL33" s="175" t="s">
        <v>765</v>
      </c>
      <c r="BN33" s="69">
        <v>17</v>
      </c>
      <c r="BO33" s="67">
        <v>6800</v>
      </c>
      <c r="BP33" s="67">
        <v>0.108</v>
      </c>
      <c r="BQ33" s="67">
        <v>0.16200000000000001</v>
      </c>
      <c r="BT33" s="57"/>
    </row>
    <row r="34" spans="1:72" x14ac:dyDescent="0.3">
      <c r="A34" s="69">
        <v>17.5</v>
      </c>
      <c r="B34" s="67">
        <v>2500</v>
      </c>
      <c r="C34" s="67">
        <v>0.12</v>
      </c>
      <c r="D34" s="67">
        <v>0.14699999999999999</v>
      </c>
      <c r="F34" s="69">
        <v>17.5</v>
      </c>
      <c r="G34" s="67">
        <v>2500</v>
      </c>
      <c r="H34" s="67">
        <v>9.7000000000000003E-2</v>
      </c>
      <c r="I34" s="67">
        <v>0.123</v>
      </c>
      <c r="K34" s="69">
        <v>17.5</v>
      </c>
      <c r="L34" s="67">
        <v>3300</v>
      </c>
      <c r="M34" s="67">
        <v>0.129</v>
      </c>
      <c r="N34" s="67">
        <v>0.153</v>
      </c>
      <c r="P34" s="69">
        <v>17.5</v>
      </c>
      <c r="Q34" s="286">
        <v>2400</v>
      </c>
      <c r="R34" s="286">
        <v>6.8000000000000005E-2</v>
      </c>
      <c r="S34" s="286">
        <v>8.8999999999999996E-2</v>
      </c>
      <c r="U34" s="69">
        <v>17.5</v>
      </c>
      <c r="V34" s="67">
        <v>3000</v>
      </c>
      <c r="W34" s="67">
        <v>8.5000000000000006E-2</v>
      </c>
      <c r="X34" s="67">
        <v>0.111</v>
      </c>
      <c r="Z34" s="69">
        <v>17.5</v>
      </c>
      <c r="AA34" s="67">
        <v>3600</v>
      </c>
      <c r="AB34" s="67">
        <v>0.10199999999999999</v>
      </c>
      <c r="AC34" s="67">
        <v>0.13300000000000001</v>
      </c>
      <c r="AE34" s="69">
        <v>17.5</v>
      </c>
      <c r="AF34" s="67">
        <v>3000</v>
      </c>
      <c r="AG34" s="67">
        <v>6.8000000000000005E-2</v>
      </c>
      <c r="AH34" s="67">
        <v>8.5999999999999993E-2</v>
      </c>
      <c r="AI34" s="3"/>
      <c r="AJ34" s="69">
        <v>17.5</v>
      </c>
      <c r="AK34" s="83">
        <v>3300</v>
      </c>
      <c r="AL34" s="67">
        <v>7.4999999999999997E-2</v>
      </c>
      <c r="AM34" s="67">
        <v>9.9000000000000005E-2</v>
      </c>
      <c r="AN34" s="3"/>
      <c r="AO34" s="69">
        <v>17.5</v>
      </c>
      <c r="AP34" s="83">
        <v>3600</v>
      </c>
      <c r="AQ34" s="67">
        <v>8.1000000000000003E-2</v>
      </c>
      <c r="AR34" s="67">
        <v>0.108</v>
      </c>
      <c r="AT34" s="69">
        <v>17.5</v>
      </c>
      <c r="AU34" s="83">
        <v>3900</v>
      </c>
      <c r="AV34" s="67">
        <v>8.7999999999999995E-2</v>
      </c>
      <c r="AW34" s="67">
        <v>0.11700000000000001</v>
      </c>
      <c r="AX34" s="3"/>
      <c r="AY34" s="69">
        <v>17.5</v>
      </c>
      <c r="AZ34" s="67">
        <v>4800</v>
      </c>
      <c r="BA34" s="67">
        <v>0.11</v>
      </c>
      <c r="BB34" s="67">
        <v>0.15</v>
      </c>
      <c r="BD34" s="69">
        <v>17.5</v>
      </c>
      <c r="BE34" s="83">
        <v>5700</v>
      </c>
      <c r="BF34" s="67">
        <v>0.1</v>
      </c>
      <c r="BG34" s="67">
        <v>0.15</v>
      </c>
      <c r="BI34" s="69">
        <v>17.5</v>
      </c>
      <c r="BJ34" s="67">
        <v>5700</v>
      </c>
      <c r="BK34" s="67">
        <v>8.3000000000000004E-2</v>
      </c>
      <c r="BL34" s="175" t="s">
        <v>766</v>
      </c>
      <c r="BN34" s="69">
        <v>17.5</v>
      </c>
      <c r="BO34" s="67">
        <v>6800</v>
      </c>
      <c r="BP34" s="67">
        <v>9.9000000000000005E-2</v>
      </c>
      <c r="BQ34" s="67">
        <v>0.15</v>
      </c>
      <c r="BT34" s="57"/>
    </row>
    <row r="35" spans="1:72" x14ac:dyDescent="0.3">
      <c r="A35" s="69">
        <v>18</v>
      </c>
      <c r="B35" s="67">
        <v>2500</v>
      </c>
      <c r="C35" s="67">
        <v>0.11</v>
      </c>
      <c r="D35" s="67">
        <v>0.13500000000000001</v>
      </c>
      <c r="F35" s="69">
        <v>18</v>
      </c>
      <c r="G35" s="67">
        <v>2500</v>
      </c>
      <c r="H35" s="67">
        <v>8.8999999999999996E-2</v>
      </c>
      <c r="I35" s="67">
        <v>0.113</v>
      </c>
      <c r="K35" s="69">
        <v>18</v>
      </c>
      <c r="L35" s="67">
        <v>3300</v>
      </c>
      <c r="M35" s="67">
        <v>0.11799999999999999</v>
      </c>
      <c r="N35" s="67">
        <v>0.14099999999999999</v>
      </c>
      <c r="P35" s="69">
        <v>18</v>
      </c>
      <c r="Q35" s="286">
        <v>2400</v>
      </c>
      <c r="R35" s="286">
        <v>6.3E-2</v>
      </c>
      <c r="S35" s="286">
        <v>8.2000000000000003E-2</v>
      </c>
      <c r="U35" s="69">
        <v>18</v>
      </c>
      <c r="V35" s="67">
        <v>3000</v>
      </c>
      <c r="W35" s="67">
        <v>7.8E-2</v>
      </c>
      <c r="X35" s="67">
        <v>0.10199999999999999</v>
      </c>
      <c r="Z35" s="69">
        <v>18</v>
      </c>
      <c r="AA35" s="67">
        <v>3600</v>
      </c>
      <c r="AB35" s="67">
        <v>9.4E-2</v>
      </c>
      <c r="AC35" s="67">
        <v>0.122</v>
      </c>
      <c r="AE35" s="69">
        <v>18</v>
      </c>
      <c r="AF35" s="67">
        <v>3000</v>
      </c>
      <c r="AG35" s="67">
        <v>6.2E-2</v>
      </c>
      <c r="AH35" s="67">
        <v>7.9000000000000001E-2</v>
      </c>
      <c r="AI35" s="3"/>
      <c r="AJ35" s="69">
        <v>18</v>
      </c>
      <c r="AK35" s="83">
        <v>3300</v>
      </c>
      <c r="AL35" s="67">
        <v>6.9000000000000006E-2</v>
      </c>
      <c r="AM35" s="67">
        <v>9.0999999999999998E-2</v>
      </c>
      <c r="AN35" s="3"/>
      <c r="AO35" s="69">
        <v>18</v>
      </c>
      <c r="AP35" s="83">
        <v>3600</v>
      </c>
      <c r="AQ35" s="67">
        <v>7.4999999999999997E-2</v>
      </c>
      <c r="AR35" s="67">
        <v>9.9000000000000005E-2</v>
      </c>
      <c r="AT35" s="69">
        <v>18</v>
      </c>
      <c r="AU35" s="83">
        <v>3900</v>
      </c>
      <c r="AV35" s="67">
        <v>8.1000000000000003E-2</v>
      </c>
      <c r="AW35" s="67">
        <v>0.108</v>
      </c>
      <c r="AX35" s="3"/>
      <c r="AY35" s="69">
        <v>18</v>
      </c>
      <c r="AZ35" s="67">
        <v>4800</v>
      </c>
      <c r="BA35" s="67">
        <v>0.1</v>
      </c>
      <c r="BB35" s="67">
        <v>0.14000000000000001</v>
      </c>
      <c r="BD35" s="69">
        <v>18</v>
      </c>
      <c r="BE35" s="83">
        <v>5700</v>
      </c>
      <c r="BF35" s="67">
        <v>0.09</v>
      </c>
      <c r="BG35" s="67">
        <v>0.14000000000000001</v>
      </c>
      <c r="BI35" s="69">
        <v>18</v>
      </c>
      <c r="BJ35" s="67">
        <v>5700</v>
      </c>
      <c r="BK35" s="67">
        <v>7.5999999999999998E-2</v>
      </c>
      <c r="BL35" s="175" t="s">
        <v>767</v>
      </c>
      <c r="BN35" s="69">
        <v>18</v>
      </c>
      <c r="BO35" s="67">
        <v>6800</v>
      </c>
      <c r="BP35" s="67">
        <v>9.0999999999999998E-2</v>
      </c>
      <c r="BQ35" s="67">
        <v>0.13900000000000001</v>
      </c>
      <c r="BT35" s="57"/>
    </row>
    <row r="36" spans="1:72" x14ac:dyDescent="0.3">
      <c r="A36" s="69">
        <v>18.5</v>
      </c>
      <c r="B36" s="67">
        <v>2500</v>
      </c>
      <c r="C36" s="67">
        <v>0.10100000000000001</v>
      </c>
      <c r="D36" s="67">
        <v>0.124</v>
      </c>
      <c r="F36" s="69">
        <v>18.5</v>
      </c>
      <c r="G36" s="67">
        <v>2500</v>
      </c>
      <c r="H36" s="67">
        <v>8.2000000000000003E-2</v>
      </c>
      <c r="I36" s="67">
        <v>0.105</v>
      </c>
      <c r="K36" s="69">
        <v>18.5</v>
      </c>
      <c r="L36" s="67">
        <v>3300</v>
      </c>
      <c r="M36" s="67">
        <v>0.109</v>
      </c>
      <c r="N36" s="67">
        <v>0.13100000000000001</v>
      </c>
      <c r="P36" s="69">
        <v>18.5</v>
      </c>
      <c r="Q36" s="286">
        <v>2400</v>
      </c>
      <c r="R36" s="286">
        <v>5.8000000000000003E-2</v>
      </c>
      <c r="S36" s="286">
        <v>7.5999999999999998E-2</v>
      </c>
      <c r="U36" s="69">
        <v>18.5</v>
      </c>
      <c r="V36" s="67">
        <v>3000</v>
      </c>
      <c r="W36" s="67">
        <v>7.1999999999999995E-2</v>
      </c>
      <c r="X36" s="67">
        <v>9.5000000000000001E-2</v>
      </c>
      <c r="Z36" s="69">
        <v>18.5</v>
      </c>
      <c r="AA36" s="67">
        <v>3600</v>
      </c>
      <c r="AB36" s="67">
        <v>8.6999999999999994E-2</v>
      </c>
      <c r="AC36" s="67">
        <v>0.113</v>
      </c>
      <c r="AE36" s="69">
        <v>18.5</v>
      </c>
      <c r="AF36" s="67">
        <v>3000</v>
      </c>
      <c r="AG36" s="67">
        <v>5.7000000000000002E-2</v>
      </c>
      <c r="AH36" s="67">
        <v>7.3999999999999996E-2</v>
      </c>
      <c r="AI36" s="3"/>
      <c r="AJ36" s="69">
        <v>18.5</v>
      </c>
      <c r="AK36" s="83">
        <v>3300</v>
      </c>
      <c r="AL36" s="67">
        <v>6.3E-2</v>
      </c>
      <c r="AM36" s="67">
        <v>8.5000000000000006E-2</v>
      </c>
      <c r="AN36" s="3"/>
      <c r="AO36" s="69">
        <v>18.5</v>
      </c>
      <c r="AP36" s="83">
        <v>3600</v>
      </c>
      <c r="AQ36" s="67">
        <v>6.9000000000000006E-2</v>
      </c>
      <c r="AR36" s="67">
        <v>9.1999999999999998E-2</v>
      </c>
      <c r="AT36" s="69">
        <v>18.5</v>
      </c>
      <c r="AU36" s="83">
        <v>3900</v>
      </c>
      <c r="AV36" s="67">
        <v>7.4999999999999997E-2</v>
      </c>
      <c r="AW36" s="67">
        <v>0.1</v>
      </c>
      <c r="AX36" s="3"/>
      <c r="AY36" s="69">
        <v>18.5</v>
      </c>
      <c r="AZ36" s="67">
        <v>4800</v>
      </c>
      <c r="BA36" s="67">
        <v>0.09</v>
      </c>
      <c r="BB36" s="67">
        <v>0.13</v>
      </c>
      <c r="BD36" s="69">
        <v>18.5</v>
      </c>
      <c r="BE36" s="83">
        <v>5700</v>
      </c>
      <c r="BF36" s="67">
        <v>0.08</v>
      </c>
      <c r="BG36" s="67">
        <v>0.13</v>
      </c>
      <c r="BI36" s="69">
        <v>18.5</v>
      </c>
      <c r="BJ36" s="83">
        <v>5700</v>
      </c>
      <c r="BK36" s="67">
        <v>7.0000000000000007E-2</v>
      </c>
      <c r="BL36" s="175" t="s">
        <v>768</v>
      </c>
      <c r="BN36" s="69">
        <v>18.5</v>
      </c>
      <c r="BO36" s="67">
        <v>6800</v>
      </c>
      <c r="BP36" s="67">
        <v>8.4000000000000005E-2</v>
      </c>
      <c r="BQ36" s="67">
        <v>0.13</v>
      </c>
      <c r="BT36" s="57"/>
    </row>
    <row r="37" spans="1:72" x14ac:dyDescent="0.3">
      <c r="A37" s="69">
        <v>19</v>
      </c>
      <c r="B37" s="67">
        <v>2500</v>
      </c>
      <c r="C37" s="67">
        <v>9.4E-2</v>
      </c>
      <c r="D37" s="67">
        <v>0.115</v>
      </c>
      <c r="F37" s="69">
        <v>19</v>
      </c>
      <c r="G37" s="67">
        <v>2500</v>
      </c>
      <c r="H37" s="67">
        <v>7.5999999999999998E-2</v>
      </c>
      <c r="I37" s="67">
        <v>9.8000000000000004E-2</v>
      </c>
      <c r="K37" s="69">
        <v>19</v>
      </c>
      <c r="L37" s="67">
        <v>3300</v>
      </c>
      <c r="M37" s="67">
        <v>0.1</v>
      </c>
      <c r="N37" s="67">
        <v>0.121</v>
      </c>
      <c r="P37" s="69">
        <v>19</v>
      </c>
      <c r="Q37" s="286">
        <v>2400</v>
      </c>
      <c r="R37" s="286">
        <v>5.2999999999999999E-2</v>
      </c>
      <c r="S37" s="286">
        <v>7.0999999999999994E-2</v>
      </c>
      <c r="U37" s="69">
        <v>19</v>
      </c>
      <c r="V37" s="67">
        <v>3000</v>
      </c>
      <c r="W37" s="67">
        <v>6.7000000000000004E-2</v>
      </c>
      <c r="X37" s="67">
        <v>8.7999999999999995E-2</v>
      </c>
      <c r="Z37" s="69">
        <v>19</v>
      </c>
      <c r="AA37" s="67">
        <v>3600</v>
      </c>
      <c r="AB37" s="67">
        <v>0.08</v>
      </c>
      <c r="AC37" s="67">
        <v>0.105</v>
      </c>
      <c r="AE37" s="69">
        <v>19</v>
      </c>
      <c r="AF37" s="67">
        <v>3000</v>
      </c>
      <c r="AG37" s="67">
        <v>5.2999999999999999E-2</v>
      </c>
      <c r="AH37" s="67">
        <v>6.8000000000000005E-2</v>
      </c>
      <c r="AI37" s="3"/>
      <c r="AJ37" s="69">
        <v>19</v>
      </c>
      <c r="AK37" s="83">
        <v>3300</v>
      </c>
      <c r="AL37" s="67">
        <v>5.8000000000000003E-2</v>
      </c>
      <c r="AM37" s="67">
        <v>7.9000000000000001E-2</v>
      </c>
      <c r="AN37" s="3"/>
      <c r="AO37" s="69">
        <v>19</v>
      </c>
      <c r="AP37" s="83">
        <v>3600</v>
      </c>
      <c r="AQ37" s="67">
        <v>6.4000000000000001E-2</v>
      </c>
      <c r="AR37" s="67">
        <v>8.5999999999999993E-2</v>
      </c>
      <c r="AT37" s="69">
        <v>19</v>
      </c>
      <c r="AU37" s="83">
        <v>3900</v>
      </c>
      <c r="AV37" s="67">
        <v>6.9000000000000006E-2</v>
      </c>
      <c r="AW37" s="67">
        <v>9.2999999999999999E-2</v>
      </c>
      <c r="AX37" s="3"/>
      <c r="AY37" s="69">
        <v>19</v>
      </c>
      <c r="AZ37" s="67">
        <v>4800</v>
      </c>
      <c r="BA37" s="67">
        <v>0.08</v>
      </c>
      <c r="BB37" s="67">
        <v>0.12</v>
      </c>
      <c r="BD37" s="69">
        <v>19</v>
      </c>
      <c r="BE37" s="83">
        <v>5700</v>
      </c>
      <c r="BF37" s="67">
        <v>0.08</v>
      </c>
      <c r="BG37" s="67">
        <v>0.12</v>
      </c>
      <c r="BI37" s="69">
        <v>19</v>
      </c>
      <c r="BJ37" s="83">
        <v>5700</v>
      </c>
      <c r="BK37" s="67">
        <v>6.5000000000000002E-2</v>
      </c>
      <c r="BL37" s="175" t="s">
        <v>769</v>
      </c>
      <c r="BN37" s="69">
        <v>19</v>
      </c>
      <c r="BO37" s="67">
        <v>6800</v>
      </c>
      <c r="BP37" s="67">
        <v>7.8E-2</v>
      </c>
      <c r="BQ37" s="67">
        <v>0.123</v>
      </c>
      <c r="BT37" s="57"/>
    </row>
    <row r="38" spans="1:72" x14ac:dyDescent="0.3">
      <c r="A38" s="69">
        <v>19.5</v>
      </c>
      <c r="B38" s="67">
        <v>2500</v>
      </c>
      <c r="C38" s="67">
        <v>8.6999999999999994E-2</v>
      </c>
      <c r="D38" s="67">
        <v>0.107</v>
      </c>
      <c r="F38" s="69">
        <v>19.5</v>
      </c>
      <c r="G38" s="67">
        <v>2500</v>
      </c>
      <c r="H38" s="67">
        <v>7.0000000000000007E-2</v>
      </c>
      <c r="I38" s="67">
        <v>9.0999999999999998E-2</v>
      </c>
      <c r="K38" s="69">
        <v>19.5</v>
      </c>
      <c r="L38" s="67">
        <v>3300</v>
      </c>
      <c r="M38" s="67">
        <v>9.2999999999999999E-2</v>
      </c>
      <c r="N38" s="67">
        <v>0.113</v>
      </c>
      <c r="P38" s="69">
        <v>19.5</v>
      </c>
      <c r="Q38" s="286">
        <v>2400</v>
      </c>
      <c r="R38" s="286">
        <v>4.9000000000000002E-2</v>
      </c>
      <c r="S38" s="286">
        <v>6.6000000000000003E-2</v>
      </c>
      <c r="U38" s="69">
        <v>19.5</v>
      </c>
      <c r="V38" s="67">
        <v>3000</v>
      </c>
      <c r="W38" s="67">
        <v>6.2E-2</v>
      </c>
      <c r="X38" s="67">
        <v>8.2000000000000003E-2</v>
      </c>
      <c r="Z38" s="69">
        <v>19.5</v>
      </c>
      <c r="AA38" s="67">
        <v>3600</v>
      </c>
      <c r="AB38" s="67">
        <v>7.3999999999999996E-2</v>
      </c>
      <c r="AC38" s="67">
        <v>9.8000000000000004E-2</v>
      </c>
      <c r="AE38" s="69">
        <v>19.5</v>
      </c>
      <c r="AF38" s="67">
        <v>3000</v>
      </c>
      <c r="AG38" s="67">
        <v>4.9000000000000002E-2</v>
      </c>
      <c r="AH38" s="67">
        <v>6.4000000000000001E-2</v>
      </c>
      <c r="AI38" s="3"/>
      <c r="AJ38" s="69">
        <v>19.5</v>
      </c>
      <c r="AK38" s="83">
        <v>3300</v>
      </c>
      <c r="AL38" s="67">
        <v>5.3999999999999999E-2</v>
      </c>
      <c r="AM38" s="67">
        <v>7.2999999999999995E-2</v>
      </c>
      <c r="AN38" s="3"/>
      <c r="AO38" s="69">
        <v>19.5</v>
      </c>
      <c r="AP38" s="83">
        <v>3600</v>
      </c>
      <c r="AQ38" s="67">
        <v>5.8999999999999997E-2</v>
      </c>
      <c r="AR38" s="67">
        <v>0.08</v>
      </c>
      <c r="AT38" s="69">
        <v>19.5</v>
      </c>
      <c r="AU38" s="83">
        <v>3900</v>
      </c>
      <c r="AV38" s="67">
        <v>6.4000000000000001E-2</v>
      </c>
      <c r="AW38" s="67">
        <v>8.6999999999999994E-2</v>
      </c>
      <c r="AX38" s="3"/>
      <c r="AY38" s="69">
        <v>19.5</v>
      </c>
      <c r="AZ38" s="67">
        <v>4800</v>
      </c>
      <c r="BA38" s="67">
        <v>0.08</v>
      </c>
      <c r="BB38" s="67">
        <v>0.11</v>
      </c>
      <c r="BD38" s="69">
        <v>19.5</v>
      </c>
      <c r="BE38" s="83">
        <v>5700</v>
      </c>
      <c r="BF38" s="67">
        <v>7.0000000000000007E-2</v>
      </c>
      <c r="BG38" s="67">
        <v>0.11</v>
      </c>
      <c r="BI38" s="69">
        <v>19.5</v>
      </c>
      <c r="BJ38" s="83">
        <v>5700</v>
      </c>
      <c r="BK38" s="67">
        <v>0.06</v>
      </c>
      <c r="BL38" s="175" t="s">
        <v>770</v>
      </c>
      <c r="BN38" s="69">
        <v>19.5</v>
      </c>
      <c r="BO38" s="67">
        <v>6800</v>
      </c>
      <c r="BP38" s="67">
        <v>7.1999999999999995E-2</v>
      </c>
      <c r="BQ38" s="67">
        <v>0.11600000000000001</v>
      </c>
      <c r="BT38" s="57"/>
    </row>
    <row r="39" spans="1:72" x14ac:dyDescent="0.3">
      <c r="A39" s="69">
        <v>20</v>
      </c>
      <c r="B39" s="67">
        <v>2500</v>
      </c>
      <c r="C39" s="67">
        <v>0.08</v>
      </c>
      <c r="D39" s="67">
        <v>0.1</v>
      </c>
      <c r="F39" s="69">
        <v>20</v>
      </c>
      <c r="G39" s="67">
        <v>2500</v>
      </c>
      <c r="H39" s="67">
        <v>6.5000000000000002E-2</v>
      </c>
      <c r="I39" s="67">
        <v>8.5000000000000006E-2</v>
      </c>
      <c r="K39" s="69">
        <v>20</v>
      </c>
      <c r="L39" s="67">
        <v>3300</v>
      </c>
      <c r="M39" s="67">
        <v>8.5999999999999993E-2</v>
      </c>
      <c r="N39" s="67">
        <v>0.105</v>
      </c>
      <c r="P39" s="69">
        <v>20</v>
      </c>
      <c r="Q39" s="286">
        <v>2400</v>
      </c>
      <c r="R39" s="286">
        <v>4.5999999999999999E-2</v>
      </c>
      <c r="S39" s="286">
        <v>6.2E-2</v>
      </c>
      <c r="U39" s="69">
        <v>20</v>
      </c>
      <c r="V39" s="67">
        <v>3000</v>
      </c>
      <c r="W39" s="67">
        <v>5.7000000000000002E-2</v>
      </c>
      <c r="X39" s="67">
        <v>7.5999999999999998E-2</v>
      </c>
      <c r="Z39" s="69">
        <v>20</v>
      </c>
      <c r="AA39" s="67">
        <v>3600</v>
      </c>
      <c r="AB39" s="67">
        <v>6.9000000000000006E-2</v>
      </c>
      <c r="AC39" s="67">
        <v>9.0999999999999998E-2</v>
      </c>
      <c r="AE39" s="69">
        <v>20</v>
      </c>
      <c r="AF39" s="67">
        <v>3000</v>
      </c>
      <c r="AG39" s="67">
        <v>4.4999999999999998E-2</v>
      </c>
      <c r="AH39" s="67">
        <v>5.8999999999999997E-2</v>
      </c>
      <c r="AI39" s="3"/>
      <c r="AJ39" s="69">
        <v>20</v>
      </c>
      <c r="AK39" s="83">
        <v>3300</v>
      </c>
      <c r="AL39" s="67">
        <v>0.05</v>
      </c>
      <c r="AM39" s="67">
        <v>6.9000000000000006E-2</v>
      </c>
      <c r="AN39" s="3"/>
      <c r="AO39" s="69">
        <v>20</v>
      </c>
      <c r="AP39" s="83">
        <v>3600</v>
      </c>
      <c r="AQ39" s="67">
        <v>5.5E-2</v>
      </c>
      <c r="AR39" s="67">
        <v>7.4999999999999997E-2</v>
      </c>
      <c r="AT39" s="69">
        <v>20</v>
      </c>
      <c r="AU39" s="83">
        <v>3900</v>
      </c>
      <c r="AV39" s="67">
        <v>5.8999999999999997E-2</v>
      </c>
      <c r="AW39" s="67">
        <v>8.1000000000000003E-2</v>
      </c>
      <c r="AX39" s="3"/>
      <c r="AY39" s="69">
        <v>20</v>
      </c>
      <c r="AZ39" s="67">
        <v>4800</v>
      </c>
      <c r="BA39" s="67">
        <v>7.0000000000000007E-2</v>
      </c>
      <c r="BB39" s="67">
        <v>0.11</v>
      </c>
      <c r="BD39" s="69">
        <v>20</v>
      </c>
      <c r="BE39" s="83">
        <v>5700</v>
      </c>
      <c r="BF39" s="67">
        <v>7.0000000000000007E-2</v>
      </c>
      <c r="BG39" s="67">
        <v>0.1</v>
      </c>
      <c r="BI39" s="69">
        <v>20</v>
      </c>
      <c r="BJ39" s="83">
        <v>5700</v>
      </c>
      <c r="BK39" s="67">
        <v>5.6000000000000001E-2</v>
      </c>
      <c r="BL39" s="175" t="s">
        <v>771</v>
      </c>
      <c r="BN39" s="69">
        <v>20</v>
      </c>
      <c r="BO39" s="67">
        <v>6800</v>
      </c>
      <c r="BP39" s="67">
        <v>6.7000000000000004E-2</v>
      </c>
      <c r="BQ39" s="67">
        <v>0.111</v>
      </c>
      <c r="BT39" s="57"/>
    </row>
    <row r="40" spans="1:72" x14ac:dyDescent="0.3">
      <c r="A40" s="69">
        <v>20.5</v>
      </c>
      <c r="B40" s="67">
        <v>2500</v>
      </c>
      <c r="C40" s="67">
        <v>7.3999999999999996E-2</v>
      </c>
      <c r="D40" s="67">
        <v>9.2999999999999999E-2</v>
      </c>
      <c r="F40" s="69">
        <v>20.5</v>
      </c>
      <c r="G40" s="67">
        <v>2500</v>
      </c>
      <c r="H40" s="67">
        <v>6.0999999999999999E-2</v>
      </c>
      <c r="I40" s="67">
        <v>7.9000000000000001E-2</v>
      </c>
      <c r="K40" s="69">
        <v>20.5</v>
      </c>
      <c r="L40" s="67">
        <v>3300</v>
      </c>
      <c r="M40" s="67">
        <v>0.08</v>
      </c>
      <c r="N40" s="67">
        <v>9.8000000000000004E-2</v>
      </c>
      <c r="P40" s="295" t="s">
        <v>553</v>
      </c>
      <c r="Q40" s="292" t="s">
        <v>579</v>
      </c>
      <c r="U40" s="69">
        <v>20.5</v>
      </c>
      <c r="V40" s="67">
        <v>3000</v>
      </c>
      <c r="W40" s="67">
        <v>5.2999999999999999E-2</v>
      </c>
      <c r="X40" s="67">
        <v>7.0999999999999994E-2</v>
      </c>
      <c r="Z40" s="69">
        <v>20.5</v>
      </c>
      <c r="AA40" s="67">
        <v>3600</v>
      </c>
      <c r="AB40" s="67">
        <v>6.4000000000000001E-2</v>
      </c>
      <c r="AC40" s="67">
        <v>8.5000000000000006E-2</v>
      </c>
      <c r="AE40" s="295" t="s">
        <v>553</v>
      </c>
      <c r="AF40" s="292" t="s">
        <v>581</v>
      </c>
      <c r="AJ40" s="295" t="s">
        <v>553</v>
      </c>
      <c r="AK40" s="300" t="s">
        <v>582</v>
      </c>
      <c r="AN40" s="3"/>
      <c r="AO40" s="69">
        <v>20.5</v>
      </c>
      <c r="AP40" s="83">
        <v>3600</v>
      </c>
      <c r="AQ40" s="67">
        <v>5.0999999999999997E-2</v>
      </c>
      <c r="AR40" s="67">
        <v>7.0000000000000007E-2</v>
      </c>
      <c r="AT40" s="69">
        <v>20.5</v>
      </c>
      <c r="AU40" s="83">
        <v>3861</v>
      </c>
      <c r="AV40" s="67">
        <v>5.3999999999999999E-2</v>
      </c>
      <c r="AW40" s="67">
        <v>7.4999999999999997E-2</v>
      </c>
      <c r="AX40" s="3"/>
      <c r="AY40" s="69">
        <v>20.5</v>
      </c>
      <c r="AZ40" s="67">
        <v>4800</v>
      </c>
      <c r="BA40" s="67">
        <v>7.0000000000000007E-2</v>
      </c>
      <c r="BB40" s="67">
        <v>0.1</v>
      </c>
      <c r="BD40" s="69">
        <v>20.5</v>
      </c>
      <c r="BE40" s="83">
        <v>5700</v>
      </c>
      <c r="BF40" s="67">
        <v>0.06</v>
      </c>
      <c r="BG40" s="67">
        <v>0.1</v>
      </c>
      <c r="BI40" s="69">
        <v>20.5</v>
      </c>
      <c r="BJ40" s="83">
        <v>5586</v>
      </c>
      <c r="BK40" s="67">
        <v>5.0999999999999997E-2</v>
      </c>
      <c r="BL40" s="175" t="s">
        <v>772</v>
      </c>
      <c r="BT40" s="57"/>
    </row>
    <row r="41" spans="1:72" x14ac:dyDescent="0.3">
      <c r="A41" s="69">
        <v>21</v>
      </c>
      <c r="B41" s="67">
        <v>2500</v>
      </c>
      <c r="C41" s="67">
        <v>6.9000000000000006E-2</v>
      </c>
      <c r="D41" s="67">
        <v>8.6999999999999994E-2</v>
      </c>
      <c r="F41" s="69">
        <v>21</v>
      </c>
      <c r="G41" s="67">
        <v>2500</v>
      </c>
      <c r="H41" s="67">
        <v>5.6000000000000001E-2</v>
      </c>
      <c r="I41" s="67">
        <v>7.3999999999999996E-2</v>
      </c>
      <c r="K41" s="69">
        <v>21</v>
      </c>
      <c r="L41" s="67">
        <v>3300</v>
      </c>
      <c r="M41" s="67">
        <v>7.3999999999999996E-2</v>
      </c>
      <c r="N41" s="67">
        <v>9.1999999999999998E-2</v>
      </c>
      <c r="U41" s="69">
        <v>21</v>
      </c>
      <c r="V41" s="67">
        <v>3000</v>
      </c>
      <c r="W41" s="67">
        <v>4.9000000000000002E-2</v>
      </c>
      <c r="X41" s="67">
        <v>6.7000000000000004E-2</v>
      </c>
      <c r="Z41" s="69">
        <v>21</v>
      </c>
      <c r="AA41" s="67">
        <v>3600</v>
      </c>
      <c r="AB41" s="67">
        <v>5.8999999999999997E-2</v>
      </c>
      <c r="AC41" s="67">
        <v>7.9000000000000001E-2</v>
      </c>
      <c r="AN41" s="3"/>
      <c r="AO41" s="69">
        <v>21</v>
      </c>
      <c r="AP41" s="83">
        <v>3600</v>
      </c>
      <c r="AQ41" s="67">
        <v>4.7E-2</v>
      </c>
      <c r="AR41" s="67">
        <v>6.6000000000000003E-2</v>
      </c>
      <c r="AT41" s="69">
        <v>21</v>
      </c>
      <c r="AU41" s="83">
        <v>3771</v>
      </c>
      <c r="AV41" s="67">
        <v>4.9000000000000002E-2</v>
      </c>
      <c r="AW41" s="67">
        <v>6.8000000000000005E-2</v>
      </c>
      <c r="AX41" s="3"/>
      <c r="AY41" s="69">
        <v>21</v>
      </c>
      <c r="AZ41" s="67">
        <v>4800</v>
      </c>
      <c r="BA41" s="67">
        <v>0.06</v>
      </c>
      <c r="BB41" s="67">
        <v>0.09</v>
      </c>
      <c r="BD41" s="69">
        <v>21</v>
      </c>
      <c r="BE41" s="83">
        <v>5700</v>
      </c>
      <c r="BF41" s="67">
        <v>0.06</v>
      </c>
      <c r="BG41" s="67">
        <v>0.09</v>
      </c>
      <c r="BI41" s="69">
        <v>21</v>
      </c>
      <c r="BJ41" s="67">
        <v>5455</v>
      </c>
      <c r="BK41" s="67">
        <v>4.5999999999999999E-2</v>
      </c>
      <c r="BL41" s="175" t="s">
        <v>773</v>
      </c>
      <c r="BT41" s="57"/>
    </row>
    <row r="42" spans="1:72" x14ac:dyDescent="0.3">
      <c r="A42" s="69">
        <v>21.5</v>
      </c>
      <c r="B42" s="67">
        <v>2500</v>
      </c>
      <c r="C42" s="67">
        <v>6.5000000000000002E-2</v>
      </c>
      <c r="D42" s="67">
        <v>8.2000000000000003E-2</v>
      </c>
      <c r="F42" s="69">
        <v>21.5</v>
      </c>
      <c r="G42" s="67">
        <v>2500</v>
      </c>
      <c r="H42" s="67">
        <v>5.2999999999999999E-2</v>
      </c>
      <c r="I42" s="67">
        <v>7.0000000000000007E-2</v>
      </c>
      <c r="K42" s="69">
        <v>21.5</v>
      </c>
      <c r="L42" s="67">
        <v>3300</v>
      </c>
      <c r="M42" s="67">
        <v>6.9000000000000006E-2</v>
      </c>
      <c r="N42" s="67">
        <v>8.6999999999999994E-2</v>
      </c>
      <c r="P42" t="s">
        <v>493</v>
      </c>
      <c r="U42" s="69">
        <v>21.5</v>
      </c>
      <c r="V42" s="67">
        <v>3000</v>
      </c>
      <c r="W42" s="67">
        <v>4.5999999999999999E-2</v>
      </c>
      <c r="X42" s="67">
        <v>6.3E-2</v>
      </c>
      <c r="Z42" s="69">
        <v>21.5</v>
      </c>
      <c r="AA42" s="67">
        <v>3600</v>
      </c>
      <c r="AB42" s="67">
        <v>5.5E-2</v>
      </c>
      <c r="AC42" s="67">
        <v>7.3999999999999996E-2</v>
      </c>
      <c r="AE42" t="s">
        <v>493</v>
      </c>
      <c r="AJ42" t="s">
        <v>493</v>
      </c>
      <c r="AN42" s="3"/>
      <c r="AO42" s="69">
        <v>21.5</v>
      </c>
      <c r="AP42" s="83">
        <v>3600</v>
      </c>
      <c r="AQ42" s="67">
        <v>4.3999999999999997E-2</v>
      </c>
      <c r="AR42" s="67">
        <v>6.2E-2</v>
      </c>
      <c r="AT42" s="69">
        <v>21.5</v>
      </c>
      <c r="AU42" s="83">
        <v>3592</v>
      </c>
      <c r="AV42" s="67">
        <v>4.3999999999999997E-2</v>
      </c>
      <c r="AW42" s="67">
        <v>6.0999999999999999E-2</v>
      </c>
      <c r="AX42" s="3"/>
      <c r="AY42" s="69">
        <v>21.5</v>
      </c>
      <c r="AZ42" s="67">
        <v>4800</v>
      </c>
      <c r="BA42" s="67">
        <v>0.06</v>
      </c>
      <c r="BB42" s="67">
        <v>0.09</v>
      </c>
      <c r="BD42" s="69">
        <v>21.5</v>
      </c>
      <c r="BE42" s="83">
        <v>5700</v>
      </c>
      <c r="BF42" s="67">
        <v>0.05</v>
      </c>
      <c r="BG42" s="67">
        <v>0.09</v>
      </c>
      <c r="BI42" s="69">
        <v>21.5</v>
      </c>
      <c r="BJ42" s="67">
        <v>5307</v>
      </c>
      <c r="BK42" s="67">
        <v>4.2000000000000003E-2</v>
      </c>
      <c r="BL42" s="175" t="s">
        <v>774</v>
      </c>
      <c r="BT42" s="57"/>
    </row>
    <row r="43" spans="1:72" x14ac:dyDescent="0.3">
      <c r="A43" s="69">
        <v>22</v>
      </c>
      <c r="B43" s="67">
        <v>2500</v>
      </c>
      <c r="C43" s="67">
        <v>0.06</v>
      </c>
      <c r="D43" s="67">
        <v>7.6999999999999999E-2</v>
      </c>
      <c r="F43" s="69">
        <v>22</v>
      </c>
      <c r="G43" s="67">
        <v>2500</v>
      </c>
      <c r="H43" s="67">
        <v>4.9000000000000002E-2</v>
      </c>
      <c r="I43" s="67">
        <v>6.5000000000000002E-2</v>
      </c>
      <c r="K43" s="69">
        <v>22</v>
      </c>
      <c r="L43" s="67">
        <v>3300</v>
      </c>
      <c r="M43" s="67">
        <v>6.5000000000000002E-2</v>
      </c>
      <c r="N43" s="67">
        <v>8.1000000000000003E-2</v>
      </c>
      <c r="P43" s="86" t="s">
        <v>339</v>
      </c>
      <c r="U43" s="69">
        <v>22</v>
      </c>
      <c r="V43" s="67">
        <v>3000</v>
      </c>
      <c r="W43" s="67">
        <v>4.2999999999999997E-2</v>
      </c>
      <c r="X43" s="67">
        <v>5.8999999999999997E-2</v>
      </c>
      <c r="Z43" s="69">
        <v>22</v>
      </c>
      <c r="AA43" s="67">
        <v>3600</v>
      </c>
      <c r="AB43" s="67">
        <v>5.1999999999999998E-2</v>
      </c>
      <c r="AC43" s="67">
        <v>7.0000000000000007E-2</v>
      </c>
      <c r="AE43" s="86" t="s">
        <v>339</v>
      </c>
      <c r="AJ43" s="86" t="s">
        <v>339</v>
      </c>
      <c r="AO43" s="69">
        <v>22</v>
      </c>
      <c r="AP43" s="83">
        <v>3551</v>
      </c>
      <c r="AQ43" s="67">
        <v>0.04</v>
      </c>
      <c r="AR43" s="67">
        <v>5.8000000000000003E-2</v>
      </c>
      <c r="AT43" s="69">
        <v>22</v>
      </c>
      <c r="AU43" s="83">
        <v>3327</v>
      </c>
      <c r="AV43" s="67">
        <v>3.7999999999999999E-2</v>
      </c>
      <c r="AW43" s="67">
        <v>5.2999999999999999E-2</v>
      </c>
      <c r="AY43" s="69">
        <v>22</v>
      </c>
      <c r="AZ43" s="67">
        <v>4800</v>
      </c>
      <c r="BA43" s="67">
        <v>0.05</v>
      </c>
      <c r="BB43" s="67">
        <v>0.09</v>
      </c>
      <c r="BD43" s="69">
        <v>22</v>
      </c>
      <c r="BE43" s="83">
        <v>5700</v>
      </c>
      <c r="BF43" s="67">
        <v>0.05</v>
      </c>
      <c r="BG43" s="67">
        <v>0.08</v>
      </c>
      <c r="BI43" s="69">
        <v>22</v>
      </c>
      <c r="BJ43" s="67">
        <v>5153</v>
      </c>
      <c r="BK43" s="67">
        <v>3.7999999999999999E-2</v>
      </c>
      <c r="BL43" s="175" t="s">
        <v>775</v>
      </c>
      <c r="BT43" s="57"/>
    </row>
    <row r="44" spans="1:72" ht="14.55" thickBot="1" x14ac:dyDescent="0.35">
      <c r="A44" s="69">
        <v>22.5</v>
      </c>
      <c r="B44" s="67">
        <v>2500</v>
      </c>
      <c r="C44" s="67">
        <v>5.6000000000000001E-2</v>
      </c>
      <c r="D44" s="67">
        <v>7.1999999999999995E-2</v>
      </c>
      <c r="F44" s="69">
        <v>22.5</v>
      </c>
      <c r="G44" s="67">
        <v>2500</v>
      </c>
      <c r="H44" s="67">
        <v>4.5999999999999999E-2</v>
      </c>
      <c r="I44" s="67">
        <v>6.2E-2</v>
      </c>
      <c r="K44" s="69">
        <v>22.5</v>
      </c>
      <c r="L44" s="67">
        <v>3300</v>
      </c>
      <c r="M44" s="67">
        <v>0.06</v>
      </c>
      <c r="N44" s="67">
        <v>7.6999999999999999E-2</v>
      </c>
      <c r="P44" s="198" t="s">
        <v>17</v>
      </c>
      <c r="Q44" s="274" t="s">
        <v>487</v>
      </c>
      <c r="R44" s="275" t="s">
        <v>473</v>
      </c>
      <c r="S44" s="276" t="s">
        <v>488</v>
      </c>
      <c r="U44" s="69">
        <v>22.5</v>
      </c>
      <c r="V44" s="67">
        <v>3000</v>
      </c>
      <c r="W44" s="67">
        <v>0.04</v>
      </c>
      <c r="X44" s="67">
        <v>5.6000000000000001E-2</v>
      </c>
      <c r="Z44" s="69">
        <v>22.5</v>
      </c>
      <c r="AA44" s="67">
        <v>3600</v>
      </c>
      <c r="AB44" s="67">
        <v>4.8000000000000001E-2</v>
      </c>
      <c r="AC44" s="67">
        <v>6.6000000000000003E-2</v>
      </c>
      <c r="AE44" s="198" t="s">
        <v>17</v>
      </c>
      <c r="AF44" s="91" t="s">
        <v>486</v>
      </c>
      <c r="AG44" s="92" t="s">
        <v>474</v>
      </c>
      <c r="AH44" s="171" t="s">
        <v>485</v>
      </c>
      <c r="AJ44" s="198" t="s">
        <v>17</v>
      </c>
      <c r="AK44" s="92" t="s">
        <v>474</v>
      </c>
      <c r="AL44" s="92" t="s">
        <v>524</v>
      </c>
      <c r="AO44" s="69">
        <v>22.5</v>
      </c>
      <c r="AP44" s="83">
        <v>3411</v>
      </c>
      <c r="AQ44" s="67">
        <v>3.5999999999999997E-2</v>
      </c>
      <c r="AR44" s="67">
        <v>5.1999999999999998E-2</v>
      </c>
      <c r="AT44" s="69">
        <v>22.5</v>
      </c>
      <c r="AU44" s="83">
        <v>3003</v>
      </c>
      <c r="AV44" s="67">
        <v>3.2000000000000001E-2</v>
      </c>
      <c r="AW44" s="67">
        <v>4.4999999999999998E-2</v>
      </c>
      <c r="AY44" s="69">
        <v>22.5</v>
      </c>
      <c r="AZ44" s="67">
        <v>4790</v>
      </c>
      <c r="BA44" s="67">
        <v>0.05</v>
      </c>
      <c r="BB44" s="67">
        <v>0.08</v>
      </c>
      <c r="BD44" s="69">
        <v>22.5</v>
      </c>
      <c r="BE44" s="83">
        <v>5603</v>
      </c>
      <c r="BF44" s="67">
        <v>0.05</v>
      </c>
      <c r="BG44" s="67">
        <v>0.08</v>
      </c>
      <c r="BI44" s="69">
        <v>22.5</v>
      </c>
      <c r="BJ44" s="67">
        <v>5005</v>
      </c>
      <c r="BK44" s="67">
        <v>3.4000000000000002E-2</v>
      </c>
      <c r="BL44" s="175" t="s">
        <v>776</v>
      </c>
      <c r="BT44" s="57"/>
    </row>
    <row r="45" spans="1:72" x14ac:dyDescent="0.3">
      <c r="A45" s="69">
        <v>23</v>
      </c>
      <c r="B45" s="67">
        <v>2500</v>
      </c>
      <c r="C45" s="67">
        <v>5.2999999999999999E-2</v>
      </c>
      <c r="D45" s="67">
        <v>6.8000000000000005E-2</v>
      </c>
      <c r="F45" s="69">
        <v>23</v>
      </c>
      <c r="G45" s="67">
        <v>2500</v>
      </c>
      <c r="H45" s="67">
        <v>4.2999999999999997E-2</v>
      </c>
      <c r="I45" s="67">
        <v>5.8000000000000003E-2</v>
      </c>
      <c r="K45" s="69">
        <v>23</v>
      </c>
      <c r="L45" s="67">
        <v>3300</v>
      </c>
      <c r="M45" s="67">
        <v>5.7000000000000002E-2</v>
      </c>
      <c r="N45" s="67">
        <v>7.1999999999999995E-2</v>
      </c>
      <c r="P45" s="251">
        <v>3</v>
      </c>
      <c r="Q45" s="277">
        <v>97</v>
      </c>
      <c r="R45" s="278">
        <v>97.2</v>
      </c>
      <c r="S45" s="278">
        <v>97.3</v>
      </c>
      <c r="U45" s="69">
        <v>23</v>
      </c>
      <c r="V45" s="67">
        <v>3000</v>
      </c>
      <c r="W45" s="67">
        <v>3.7999999999999999E-2</v>
      </c>
      <c r="X45" s="67">
        <v>5.1999999999999998E-2</v>
      </c>
      <c r="Z45" s="69">
        <v>23</v>
      </c>
      <c r="AA45" s="67">
        <v>3600</v>
      </c>
      <c r="AB45" s="67">
        <v>4.4999999999999998E-2</v>
      </c>
      <c r="AC45" s="67">
        <v>6.2E-2</v>
      </c>
      <c r="AE45" s="251">
        <v>3</v>
      </c>
      <c r="AF45" s="244">
        <v>95.1</v>
      </c>
      <c r="AG45" s="244">
        <v>95.1</v>
      </c>
      <c r="AH45" s="252">
        <v>95.2</v>
      </c>
      <c r="AJ45" s="241">
        <v>0.95</v>
      </c>
      <c r="AK45" s="244">
        <v>104.5</v>
      </c>
      <c r="AL45" s="244">
        <v>104.5</v>
      </c>
      <c r="AO45" s="69">
        <v>23</v>
      </c>
      <c r="AP45" s="83">
        <v>3186</v>
      </c>
      <c r="AQ45" s="67">
        <v>3.2000000000000001E-2</v>
      </c>
      <c r="AR45" s="67">
        <v>4.7E-2</v>
      </c>
      <c r="AT45" s="69">
        <v>23</v>
      </c>
      <c r="AU45" s="83">
        <v>2906</v>
      </c>
      <c r="AV45" s="67">
        <v>2.9000000000000001E-2</v>
      </c>
      <c r="AW45" s="67">
        <v>4.1000000000000002E-2</v>
      </c>
      <c r="AY45" s="69">
        <v>23</v>
      </c>
      <c r="AZ45" s="67">
        <v>4757</v>
      </c>
      <c r="BA45" s="67">
        <v>0.05</v>
      </c>
      <c r="BB45" s="67">
        <v>0.08</v>
      </c>
      <c r="BD45" s="69">
        <v>23</v>
      </c>
      <c r="BE45" s="83">
        <v>5506</v>
      </c>
      <c r="BF45" s="67">
        <v>0.04</v>
      </c>
      <c r="BG45" s="67">
        <v>7.0000000000000007E-2</v>
      </c>
      <c r="BI45" s="69">
        <v>23</v>
      </c>
      <c r="BJ45" s="67">
        <v>4856</v>
      </c>
      <c r="BK45" s="67">
        <v>3.1E-2</v>
      </c>
      <c r="BL45" s="175" t="s">
        <v>777</v>
      </c>
      <c r="BT45" s="57"/>
    </row>
    <row r="46" spans="1:72" x14ac:dyDescent="0.3">
      <c r="A46" s="69">
        <v>23.5</v>
      </c>
      <c r="B46" s="67">
        <v>2500</v>
      </c>
      <c r="C46" s="67">
        <v>4.9000000000000002E-2</v>
      </c>
      <c r="D46" s="67">
        <v>6.4000000000000001E-2</v>
      </c>
      <c r="F46" s="69">
        <v>23.5</v>
      </c>
      <c r="G46" s="67">
        <v>2500</v>
      </c>
      <c r="H46" s="67">
        <v>0.04</v>
      </c>
      <c r="I46" s="67">
        <v>5.5E-2</v>
      </c>
      <c r="K46" s="69">
        <v>23.5</v>
      </c>
      <c r="L46" s="67">
        <v>3300</v>
      </c>
      <c r="M46" s="67">
        <v>5.2999999999999999E-2</v>
      </c>
      <c r="N46" s="67">
        <v>6.8000000000000005E-2</v>
      </c>
      <c r="P46" s="199">
        <v>4</v>
      </c>
      <c r="Q46" s="279">
        <v>100</v>
      </c>
      <c r="R46" s="280">
        <v>100.8</v>
      </c>
      <c r="S46" s="281">
        <v>101.2</v>
      </c>
      <c r="U46" s="69">
        <v>23.5</v>
      </c>
      <c r="V46" s="67">
        <v>3000</v>
      </c>
      <c r="W46" s="67">
        <v>3.5000000000000003E-2</v>
      </c>
      <c r="X46" s="67">
        <v>0.05</v>
      </c>
      <c r="Z46" s="69">
        <v>23.5</v>
      </c>
      <c r="AA46" s="67">
        <v>3600</v>
      </c>
      <c r="AB46" s="67">
        <v>4.2000000000000003E-2</v>
      </c>
      <c r="AC46" s="67">
        <v>5.8999999999999997E-2</v>
      </c>
      <c r="AE46" s="199">
        <v>4</v>
      </c>
      <c r="AF46" s="204">
        <v>98.4</v>
      </c>
      <c r="AG46" s="205">
        <v>98.8</v>
      </c>
      <c r="AH46" s="229">
        <v>99</v>
      </c>
      <c r="AO46" s="69">
        <v>23.5</v>
      </c>
      <c r="AP46" s="83">
        <v>2952</v>
      </c>
      <c r="AQ46" s="67">
        <v>2.8000000000000001E-2</v>
      </c>
      <c r="AR46" s="67">
        <v>0.04</v>
      </c>
      <c r="AT46" s="69">
        <v>23.5</v>
      </c>
      <c r="AU46" s="83">
        <v>2874</v>
      </c>
      <c r="AV46" s="67">
        <v>2.7E-2</v>
      </c>
      <c r="AW46" s="67">
        <v>3.9E-2</v>
      </c>
      <c r="AY46" s="69">
        <v>23.5</v>
      </c>
      <c r="AZ46" s="67">
        <v>4718</v>
      </c>
      <c r="BA46" s="67">
        <v>0.04</v>
      </c>
      <c r="BB46" s="67">
        <v>7.0000000000000007E-2</v>
      </c>
      <c r="BD46" s="69">
        <v>23.5</v>
      </c>
      <c r="BE46" s="83">
        <v>5387</v>
      </c>
      <c r="BF46" s="67">
        <v>0.04</v>
      </c>
      <c r="BG46" s="67">
        <v>7.0000000000000007E-2</v>
      </c>
      <c r="BI46" s="69">
        <v>23.5</v>
      </c>
      <c r="BJ46" s="67">
        <v>4708</v>
      </c>
      <c r="BK46" s="67">
        <v>2.8000000000000001E-2</v>
      </c>
      <c r="BL46" s="175" t="s">
        <v>778</v>
      </c>
      <c r="BT46" s="57"/>
    </row>
    <row r="47" spans="1:72" x14ac:dyDescent="0.3">
      <c r="A47" s="69">
        <v>24</v>
      </c>
      <c r="B47" s="67">
        <v>2500</v>
      </c>
      <c r="C47" s="67">
        <v>4.5999999999999999E-2</v>
      </c>
      <c r="D47" s="67">
        <v>6.0999999999999999E-2</v>
      </c>
      <c r="F47" s="69">
        <v>24</v>
      </c>
      <c r="G47" s="67">
        <v>2500</v>
      </c>
      <c r="H47" s="67">
        <v>3.7999999999999999E-2</v>
      </c>
      <c r="I47" s="67">
        <v>5.1999999999999998E-2</v>
      </c>
      <c r="K47" s="69">
        <v>24</v>
      </c>
      <c r="L47" s="67">
        <v>3300</v>
      </c>
      <c r="M47" s="67">
        <v>0.05</v>
      </c>
      <c r="N47" s="67">
        <v>6.5000000000000002E-2</v>
      </c>
      <c r="P47" s="199">
        <v>5</v>
      </c>
      <c r="Q47" s="279">
        <v>104</v>
      </c>
      <c r="R47" s="280">
        <v>104.1</v>
      </c>
      <c r="S47" s="281">
        <v>104.1</v>
      </c>
      <c r="U47" s="69">
        <v>24</v>
      </c>
      <c r="V47" s="67">
        <v>3000</v>
      </c>
      <c r="W47" s="67">
        <v>3.3000000000000002E-2</v>
      </c>
      <c r="X47" s="67">
        <v>4.7E-2</v>
      </c>
      <c r="Z47" s="69">
        <v>24</v>
      </c>
      <c r="AA47" s="67">
        <v>3600</v>
      </c>
      <c r="AB47" s="67">
        <v>0.04</v>
      </c>
      <c r="AC47" s="67">
        <v>5.5E-2</v>
      </c>
      <c r="AE47" s="199">
        <v>5</v>
      </c>
      <c r="AF47" s="204">
        <v>103.1</v>
      </c>
      <c r="AG47" s="205">
        <v>103.3</v>
      </c>
      <c r="AH47" s="229">
        <v>103.3</v>
      </c>
      <c r="AO47" s="69">
        <v>24</v>
      </c>
      <c r="AP47" s="83">
        <v>2736</v>
      </c>
      <c r="AQ47" s="67">
        <v>2.4E-2</v>
      </c>
      <c r="AR47" s="67">
        <v>3.6999999999999998E-2</v>
      </c>
      <c r="AT47" s="69">
        <v>24</v>
      </c>
      <c r="AU47" s="83">
        <v>2855</v>
      </c>
      <c r="AV47" s="67">
        <v>2.5000000000000001E-2</v>
      </c>
      <c r="AW47" s="67">
        <v>3.6999999999999998E-2</v>
      </c>
      <c r="AY47" s="69">
        <v>24</v>
      </c>
      <c r="AZ47" s="67">
        <v>4675</v>
      </c>
      <c r="BA47" s="67">
        <v>0.04</v>
      </c>
      <c r="BB47" s="67">
        <v>7.0000000000000007E-2</v>
      </c>
      <c r="BD47" s="69">
        <v>24</v>
      </c>
      <c r="BE47" s="83">
        <v>5278</v>
      </c>
      <c r="BF47" s="67">
        <v>0.04</v>
      </c>
      <c r="BG47" s="67">
        <v>0.06</v>
      </c>
      <c r="BI47" s="69">
        <v>24</v>
      </c>
      <c r="BJ47" s="67">
        <v>4560</v>
      </c>
      <c r="BK47" s="67">
        <v>2.5999999999999999E-2</v>
      </c>
      <c r="BL47" s="175" t="s">
        <v>779</v>
      </c>
      <c r="BT47" s="57"/>
    </row>
    <row r="48" spans="1:72" x14ac:dyDescent="0.3">
      <c r="A48" s="69">
        <v>24.5</v>
      </c>
      <c r="B48" s="67">
        <v>2500</v>
      </c>
      <c r="C48" s="67">
        <v>4.3999999999999997E-2</v>
      </c>
      <c r="D48" s="67">
        <v>5.8000000000000003E-2</v>
      </c>
      <c r="F48" s="69">
        <v>24.5</v>
      </c>
      <c r="G48" s="67">
        <v>2500</v>
      </c>
      <c r="H48" s="67">
        <v>3.5000000000000003E-2</v>
      </c>
      <c r="I48" s="67">
        <v>4.9000000000000002E-2</v>
      </c>
      <c r="K48" s="69">
        <v>24.5</v>
      </c>
      <c r="L48" s="67">
        <v>3300</v>
      </c>
      <c r="M48" s="67">
        <v>4.7E-2</v>
      </c>
      <c r="N48" s="67">
        <v>6.0999999999999999E-2</v>
      </c>
      <c r="P48" s="199">
        <v>6</v>
      </c>
      <c r="Q48" s="279">
        <v>104.5</v>
      </c>
      <c r="R48" s="280">
        <v>104.6</v>
      </c>
      <c r="S48" s="281">
        <v>104.7</v>
      </c>
      <c r="U48" s="69">
        <v>24.5</v>
      </c>
      <c r="V48" s="67">
        <v>3000</v>
      </c>
      <c r="W48" s="67">
        <v>3.1E-2</v>
      </c>
      <c r="X48" s="67">
        <v>4.4999999999999998E-2</v>
      </c>
      <c r="Z48" s="69">
        <v>24.5</v>
      </c>
      <c r="AA48" s="67">
        <v>3600</v>
      </c>
      <c r="AB48" s="67">
        <v>3.6999999999999998E-2</v>
      </c>
      <c r="AC48" s="67">
        <v>5.1999999999999998E-2</v>
      </c>
      <c r="AE48" s="199">
        <v>6</v>
      </c>
      <c r="AF48" s="204">
        <v>104.1</v>
      </c>
      <c r="AG48" s="205">
        <v>104.2</v>
      </c>
      <c r="AH48" s="229">
        <v>104.2</v>
      </c>
      <c r="AO48" s="69">
        <v>24.5</v>
      </c>
      <c r="AP48" s="83">
        <v>2592</v>
      </c>
      <c r="AQ48" s="67">
        <v>2.1000000000000001E-2</v>
      </c>
      <c r="AR48" s="67">
        <v>3.3000000000000002E-2</v>
      </c>
      <c r="AT48" s="69">
        <v>24.5</v>
      </c>
      <c r="AU48" s="83">
        <v>2835</v>
      </c>
      <c r="AV48" s="67">
        <v>2.3E-2</v>
      </c>
      <c r="AW48" s="67">
        <v>3.4000000000000002E-2</v>
      </c>
      <c r="AY48" s="69">
        <v>24.5</v>
      </c>
      <c r="AZ48" s="67">
        <v>4637</v>
      </c>
      <c r="BA48" s="67">
        <v>0.04</v>
      </c>
      <c r="BB48" s="67">
        <v>0.06</v>
      </c>
      <c r="BD48" s="69">
        <v>24.5</v>
      </c>
      <c r="BE48" s="83">
        <v>5147</v>
      </c>
      <c r="BF48" s="67">
        <v>0.03</v>
      </c>
      <c r="BG48" s="67">
        <v>0.06</v>
      </c>
      <c r="BI48" s="69">
        <v>24.5</v>
      </c>
      <c r="BJ48" s="83">
        <v>4418</v>
      </c>
      <c r="BK48" s="67">
        <v>2.4E-2</v>
      </c>
      <c r="BL48" s="175" t="s">
        <v>780</v>
      </c>
      <c r="BT48" s="57"/>
    </row>
    <row r="49" spans="1:72" x14ac:dyDescent="0.3">
      <c r="A49" s="69">
        <v>25</v>
      </c>
      <c r="B49" s="67">
        <v>2500</v>
      </c>
      <c r="C49" s="67">
        <v>4.1000000000000002E-2</v>
      </c>
      <c r="D49" s="67">
        <v>5.5E-2</v>
      </c>
      <c r="F49" s="69">
        <v>25</v>
      </c>
      <c r="G49" s="67">
        <v>2500</v>
      </c>
      <c r="H49" s="67">
        <v>3.3000000000000002E-2</v>
      </c>
      <c r="I49" s="67">
        <v>4.7E-2</v>
      </c>
      <c r="K49" s="69">
        <v>25</v>
      </c>
      <c r="L49" s="67">
        <v>3300</v>
      </c>
      <c r="M49" s="67">
        <v>4.3999999999999997E-2</v>
      </c>
      <c r="N49" s="67">
        <v>4.7E-2</v>
      </c>
      <c r="P49" s="199">
        <v>7</v>
      </c>
      <c r="Q49" s="279">
        <v>105</v>
      </c>
      <c r="R49" s="280">
        <v>105</v>
      </c>
      <c r="S49" s="281">
        <v>105</v>
      </c>
      <c r="U49" s="69">
        <v>25</v>
      </c>
      <c r="V49" s="67">
        <v>3000</v>
      </c>
      <c r="W49" s="67">
        <v>2.9000000000000001E-2</v>
      </c>
      <c r="X49" s="67">
        <v>4.2000000000000003E-2</v>
      </c>
      <c r="Z49" s="69">
        <v>25</v>
      </c>
      <c r="AA49" s="67">
        <v>3600</v>
      </c>
      <c r="AB49" s="67">
        <v>3.5000000000000003E-2</v>
      </c>
      <c r="AC49" s="67">
        <v>0.05</v>
      </c>
      <c r="AE49" s="199">
        <v>7</v>
      </c>
      <c r="AF49" s="204">
        <v>104.5</v>
      </c>
      <c r="AG49" s="205">
        <v>104.5</v>
      </c>
      <c r="AH49" s="229">
        <v>104.5</v>
      </c>
      <c r="AO49" s="69">
        <v>25</v>
      </c>
      <c r="AP49" s="83">
        <v>2520</v>
      </c>
      <c r="AQ49" s="67">
        <v>0.02</v>
      </c>
      <c r="AR49" s="67">
        <v>0.03</v>
      </c>
      <c r="AT49" s="69">
        <v>25</v>
      </c>
      <c r="AU49" s="83">
        <v>2820</v>
      </c>
      <c r="AV49" s="67">
        <v>2.1999999999999999E-2</v>
      </c>
      <c r="AW49" s="67">
        <v>3.2000000000000001E-2</v>
      </c>
      <c r="AY49" s="69">
        <v>25</v>
      </c>
      <c r="AZ49" s="67">
        <v>4594</v>
      </c>
      <c r="BA49" s="67">
        <v>0.03</v>
      </c>
      <c r="BB49" s="67">
        <v>0.06</v>
      </c>
      <c r="BD49" s="69">
        <v>25</v>
      </c>
      <c r="BE49" s="83">
        <v>5039</v>
      </c>
      <c r="BF49" s="67">
        <v>0.03</v>
      </c>
      <c r="BG49" s="67">
        <v>0.05</v>
      </c>
      <c r="BI49" s="69">
        <v>25</v>
      </c>
      <c r="BJ49" s="83">
        <v>4269</v>
      </c>
      <c r="BK49" s="67">
        <v>2.1000000000000001E-2</v>
      </c>
      <c r="BL49" s="175" t="s">
        <v>781</v>
      </c>
      <c r="BT49" s="57"/>
    </row>
    <row r="50" spans="1:72" x14ac:dyDescent="0.3">
      <c r="A50" s="69">
        <v>26</v>
      </c>
      <c r="B50" s="67">
        <v>2500</v>
      </c>
      <c r="C50" s="67">
        <v>3.6999999999999998E-2</v>
      </c>
      <c r="D50" s="67" t="s">
        <v>20</v>
      </c>
      <c r="F50" s="295" t="s">
        <v>553</v>
      </c>
      <c r="G50" s="296" t="s">
        <v>578</v>
      </c>
      <c r="K50" s="295" t="s">
        <v>553</v>
      </c>
      <c r="L50" s="296" t="s">
        <v>580</v>
      </c>
      <c r="P50" s="199">
        <v>8</v>
      </c>
      <c r="Q50" s="279">
        <v>105</v>
      </c>
      <c r="R50" s="280">
        <v>105</v>
      </c>
      <c r="S50" s="281">
        <v>105</v>
      </c>
      <c r="U50" s="295" t="s">
        <v>553</v>
      </c>
      <c r="V50" s="292" t="s">
        <v>579</v>
      </c>
      <c r="Z50" s="295" t="s">
        <v>553</v>
      </c>
      <c r="AA50" s="292" t="s">
        <v>579</v>
      </c>
      <c r="AE50" s="199">
        <v>8</v>
      </c>
      <c r="AF50" s="204">
        <v>104.5</v>
      </c>
      <c r="AG50" s="205">
        <v>104.5</v>
      </c>
      <c r="AH50" s="229">
        <v>104.5</v>
      </c>
      <c r="AO50" s="295" t="s">
        <v>553</v>
      </c>
      <c r="AP50" s="300" t="s">
        <v>656</v>
      </c>
      <c r="AT50" s="295" t="s">
        <v>553</v>
      </c>
      <c r="AU50" s="300" t="s">
        <v>656</v>
      </c>
      <c r="AY50" s="69">
        <v>25.5</v>
      </c>
      <c r="AZ50" s="67">
        <v>4550</v>
      </c>
      <c r="BA50" s="67">
        <v>0.03</v>
      </c>
      <c r="BB50" s="67">
        <v>0.06</v>
      </c>
      <c r="BD50" s="69">
        <v>25.5</v>
      </c>
      <c r="BE50" s="83">
        <v>4891</v>
      </c>
      <c r="BF50" s="67">
        <v>0.03</v>
      </c>
      <c r="BG50" s="67">
        <v>0.05</v>
      </c>
      <c r="BI50" s="69">
        <v>25.5</v>
      </c>
      <c r="BJ50" s="83">
        <v>4121</v>
      </c>
      <c r="BK50" s="67">
        <v>1.9E-2</v>
      </c>
      <c r="BL50" s="175" t="s">
        <v>782</v>
      </c>
      <c r="BT50" s="57"/>
    </row>
    <row r="51" spans="1:72" x14ac:dyDescent="0.3">
      <c r="A51" s="295" t="s">
        <v>553</v>
      </c>
      <c r="B51" s="296" t="s">
        <v>577</v>
      </c>
      <c r="P51" s="199">
        <v>9</v>
      </c>
      <c r="Q51" s="279">
        <v>105</v>
      </c>
      <c r="R51" s="280">
        <v>105</v>
      </c>
      <c r="S51" s="281">
        <v>105</v>
      </c>
      <c r="AE51" s="199">
        <v>9</v>
      </c>
      <c r="AF51" s="204">
        <v>104.5</v>
      </c>
      <c r="AG51" s="205">
        <v>104.5</v>
      </c>
      <c r="AH51" s="229">
        <v>104.5</v>
      </c>
      <c r="BD51" s="69">
        <v>26</v>
      </c>
      <c r="BE51" s="83">
        <v>4782</v>
      </c>
      <c r="BF51" s="67">
        <v>0.03</v>
      </c>
      <c r="BG51" s="67">
        <v>0.05</v>
      </c>
      <c r="BI51" s="69">
        <v>26</v>
      </c>
      <c r="BJ51" s="83">
        <v>3973</v>
      </c>
      <c r="BK51" s="67">
        <v>1.7999999999999999E-2</v>
      </c>
      <c r="BL51" s="175" t="s">
        <v>783</v>
      </c>
      <c r="BT51" s="57"/>
    </row>
    <row r="52" spans="1:72" x14ac:dyDescent="0.3">
      <c r="A52" s="3"/>
      <c r="F52" s="70" t="s">
        <v>508</v>
      </c>
      <c r="G52" s="70"/>
      <c r="H52" s="70"/>
      <c r="I52" s="70"/>
      <c r="J52" s="70"/>
      <c r="K52" s="70" t="s">
        <v>509</v>
      </c>
      <c r="L52" s="70"/>
      <c r="M52" s="70"/>
      <c r="N52" s="70"/>
      <c r="P52" s="199">
        <v>10</v>
      </c>
      <c r="Q52" s="279">
        <v>105</v>
      </c>
      <c r="R52" s="280">
        <v>105</v>
      </c>
      <c r="S52" s="281">
        <v>105</v>
      </c>
      <c r="U52" t="s">
        <v>493</v>
      </c>
      <c r="Z52" t="s">
        <v>493</v>
      </c>
      <c r="AE52" s="199">
        <v>10</v>
      </c>
      <c r="AF52" s="204">
        <v>104.5</v>
      </c>
      <c r="AG52" s="205">
        <v>104.5</v>
      </c>
      <c r="AH52" s="229">
        <v>104.5</v>
      </c>
      <c r="AO52" t="s">
        <v>493</v>
      </c>
      <c r="AT52" t="s">
        <v>493</v>
      </c>
      <c r="BT52" s="57"/>
    </row>
    <row r="53" spans="1:72" x14ac:dyDescent="0.3">
      <c r="B53" s="70" t="s">
        <v>493</v>
      </c>
      <c r="C53" s="70"/>
      <c r="P53" s="199">
        <v>11</v>
      </c>
      <c r="Q53" s="279">
        <v>105</v>
      </c>
      <c r="R53" s="280">
        <v>105</v>
      </c>
      <c r="S53" s="281">
        <v>105</v>
      </c>
      <c r="U53" s="86" t="s">
        <v>339</v>
      </c>
      <c r="Z53" s="86" t="s">
        <v>339</v>
      </c>
      <c r="AE53" s="199">
        <v>11</v>
      </c>
      <c r="AF53" s="204">
        <v>104.5</v>
      </c>
      <c r="AG53" s="205">
        <v>104.5</v>
      </c>
      <c r="AH53" s="229">
        <v>104.5</v>
      </c>
      <c r="AO53" s="86" t="s">
        <v>339</v>
      </c>
      <c r="AT53" s="86" t="s">
        <v>339</v>
      </c>
      <c r="AY53">
        <v>26</v>
      </c>
      <c r="AZ53" s="57">
        <v>4502</v>
      </c>
      <c r="BA53">
        <v>0.03</v>
      </c>
      <c r="BB53">
        <v>0.05</v>
      </c>
    </row>
    <row r="54" spans="1:72" ht="14.55" thickBot="1" x14ac:dyDescent="0.35">
      <c r="B54" s="70" t="s">
        <v>497</v>
      </c>
      <c r="C54" s="70"/>
      <c r="P54" s="201">
        <v>12</v>
      </c>
      <c r="Q54" s="282">
        <v>105</v>
      </c>
      <c r="R54" s="283">
        <v>105</v>
      </c>
      <c r="S54" s="284">
        <v>105</v>
      </c>
      <c r="U54" s="198" t="s">
        <v>17</v>
      </c>
      <c r="V54" s="93" t="s">
        <v>487</v>
      </c>
      <c r="W54" s="94" t="s">
        <v>473</v>
      </c>
      <c r="X54" s="95" t="s">
        <v>347</v>
      </c>
      <c r="Z54" s="198" t="s">
        <v>17</v>
      </c>
      <c r="AA54" s="92" t="s">
        <v>345</v>
      </c>
      <c r="AE54" s="201">
        <v>12</v>
      </c>
      <c r="AF54" s="207">
        <v>104.5</v>
      </c>
      <c r="AG54" s="208">
        <v>104.5</v>
      </c>
      <c r="AH54" s="230">
        <v>104.5</v>
      </c>
      <c r="AO54" s="198" t="s">
        <v>17</v>
      </c>
      <c r="AP54" s="91" t="s">
        <v>486</v>
      </c>
      <c r="AQ54" s="92" t="s">
        <v>473</v>
      </c>
      <c r="AR54" s="171" t="s">
        <v>474</v>
      </c>
      <c r="AT54" s="198" t="s">
        <v>17</v>
      </c>
      <c r="AU54" s="91" t="s">
        <v>486</v>
      </c>
      <c r="AV54" s="92" t="s">
        <v>473</v>
      </c>
      <c r="AW54" s="171" t="s">
        <v>474</v>
      </c>
      <c r="AY54">
        <v>26.5</v>
      </c>
      <c r="AZ54" s="57">
        <v>4459</v>
      </c>
      <c r="BA54">
        <v>0.03</v>
      </c>
      <c r="BB54">
        <v>0.05</v>
      </c>
      <c r="BI54" s="295" t="s">
        <v>553</v>
      </c>
      <c r="BJ54" s="300" t="s">
        <v>649</v>
      </c>
    </row>
    <row r="55" spans="1:72" x14ac:dyDescent="0.3">
      <c r="B55" s="70" t="s">
        <v>498</v>
      </c>
      <c r="C55" s="70"/>
      <c r="U55" s="251">
        <v>3</v>
      </c>
      <c r="V55" s="243">
        <v>96.5</v>
      </c>
      <c r="W55" s="244">
        <v>96.6</v>
      </c>
      <c r="X55" s="244">
        <v>96.7</v>
      </c>
      <c r="Z55" s="241">
        <v>0.95</v>
      </c>
      <c r="AA55" s="244">
        <v>103.5</v>
      </c>
      <c r="AO55" s="251">
        <v>3</v>
      </c>
      <c r="AP55" s="244">
        <v>94</v>
      </c>
      <c r="AQ55" s="244">
        <v>95</v>
      </c>
      <c r="AR55" s="252">
        <v>94</v>
      </c>
      <c r="AT55" s="251">
        <v>3</v>
      </c>
      <c r="AU55" s="244">
        <v>95.5</v>
      </c>
      <c r="AV55" s="244">
        <v>95.5</v>
      </c>
      <c r="AW55" s="252">
        <v>95.5</v>
      </c>
      <c r="AY55">
        <v>27</v>
      </c>
      <c r="AZ55" s="57">
        <v>4411</v>
      </c>
      <c r="BA55">
        <v>0.03</v>
      </c>
      <c r="BB55">
        <v>0.05</v>
      </c>
    </row>
    <row r="56" spans="1:72" x14ac:dyDescent="0.3">
      <c r="U56" s="199">
        <v>4</v>
      </c>
      <c r="V56" s="203">
        <v>98</v>
      </c>
      <c r="W56" s="204">
        <v>98.3</v>
      </c>
      <c r="X56" s="205">
        <v>98.4</v>
      </c>
      <c r="AO56" s="199">
        <v>4</v>
      </c>
      <c r="AP56" s="204">
        <v>94.9</v>
      </c>
      <c r="AQ56" s="205">
        <v>95</v>
      </c>
      <c r="AR56" s="229">
        <v>95.2</v>
      </c>
      <c r="AT56" s="199">
        <v>4</v>
      </c>
      <c r="AU56" s="204">
        <v>96</v>
      </c>
      <c r="AV56" s="205">
        <v>96</v>
      </c>
      <c r="AW56" s="229">
        <v>96</v>
      </c>
      <c r="AY56">
        <v>27.5</v>
      </c>
      <c r="AZ56" s="57">
        <v>4368</v>
      </c>
      <c r="BA56">
        <v>0.02</v>
      </c>
      <c r="BB56">
        <v>0.04</v>
      </c>
      <c r="BD56" s="81" t="s">
        <v>653</v>
      </c>
      <c r="BE56" s="81"/>
      <c r="BF56" s="81"/>
      <c r="BG56" s="81"/>
      <c r="BI56" t="s">
        <v>493</v>
      </c>
    </row>
    <row r="57" spans="1:72" x14ac:dyDescent="0.3">
      <c r="U57" s="199">
        <v>5</v>
      </c>
      <c r="V57" s="203">
        <v>102.4</v>
      </c>
      <c r="W57" s="204">
        <v>103.2</v>
      </c>
      <c r="X57" s="205">
        <v>103.6</v>
      </c>
      <c r="AO57" s="199">
        <v>5</v>
      </c>
      <c r="AP57" s="204">
        <v>101.2</v>
      </c>
      <c r="AQ57" s="205">
        <v>101.3</v>
      </c>
      <c r="AR57" s="229">
        <v>101.6</v>
      </c>
      <c r="AT57" s="199">
        <v>5</v>
      </c>
      <c r="AU57" s="204">
        <v>101.2</v>
      </c>
      <c r="AV57" s="205">
        <v>101.3</v>
      </c>
      <c r="AW57" s="229">
        <v>101.6</v>
      </c>
      <c r="AY57">
        <v>28</v>
      </c>
      <c r="AZ57" s="57">
        <v>4320</v>
      </c>
      <c r="BA57">
        <v>0.02</v>
      </c>
      <c r="BB57">
        <v>0.04</v>
      </c>
      <c r="BD57" t="s">
        <v>654</v>
      </c>
      <c r="BI57" s="86" t="s">
        <v>339</v>
      </c>
    </row>
    <row r="58" spans="1:72" ht="14.55" thickBot="1" x14ac:dyDescent="0.35">
      <c r="U58" s="199">
        <v>6</v>
      </c>
      <c r="V58" s="203">
        <v>105</v>
      </c>
      <c r="W58" s="204">
        <v>105.1</v>
      </c>
      <c r="X58" s="205">
        <v>105.2</v>
      </c>
      <c r="AO58" s="199">
        <v>6</v>
      </c>
      <c r="AP58" s="204">
        <v>104.7</v>
      </c>
      <c r="AQ58" s="205">
        <v>104.8</v>
      </c>
      <c r="AR58" s="229">
        <v>104.9</v>
      </c>
      <c r="AT58" s="199">
        <v>6</v>
      </c>
      <c r="AU58" s="204">
        <v>105</v>
      </c>
      <c r="AV58" s="205">
        <v>105.2</v>
      </c>
      <c r="AW58" s="229">
        <v>105.5</v>
      </c>
      <c r="BI58" s="198" t="s">
        <v>17</v>
      </c>
      <c r="BJ58" s="91" t="s">
        <v>650</v>
      </c>
      <c r="BK58" s="92" t="s">
        <v>651</v>
      </c>
      <c r="BL58" s="171" t="s">
        <v>652</v>
      </c>
    </row>
    <row r="59" spans="1:72" x14ac:dyDescent="0.3">
      <c r="U59" s="199">
        <v>7</v>
      </c>
      <c r="V59" s="203">
        <v>105.6</v>
      </c>
      <c r="W59" s="204">
        <v>105.7</v>
      </c>
      <c r="X59" s="205">
        <v>105.8</v>
      </c>
      <c r="AO59" s="199">
        <v>7</v>
      </c>
      <c r="AP59" s="204">
        <v>104.9</v>
      </c>
      <c r="AQ59" s="205">
        <v>104.9</v>
      </c>
      <c r="AR59" s="229">
        <v>104.9</v>
      </c>
      <c r="AT59" s="199">
        <v>7</v>
      </c>
      <c r="AU59" s="204">
        <v>106.2</v>
      </c>
      <c r="AV59" s="205">
        <v>106.2</v>
      </c>
      <c r="AW59" s="229">
        <v>106.2</v>
      </c>
      <c r="BI59" s="251">
        <v>3</v>
      </c>
      <c r="BJ59" s="244">
        <v>94</v>
      </c>
      <c r="BK59" s="244">
        <v>94</v>
      </c>
      <c r="BL59" s="368">
        <v>94</v>
      </c>
    </row>
    <row r="60" spans="1:72" x14ac:dyDescent="0.3">
      <c r="U60" s="199">
        <v>8</v>
      </c>
      <c r="V60" s="203">
        <v>106</v>
      </c>
      <c r="W60" s="204">
        <v>106</v>
      </c>
      <c r="X60" s="205">
        <v>106</v>
      </c>
      <c r="AO60" s="199">
        <v>8</v>
      </c>
      <c r="AP60" s="204">
        <v>104.9</v>
      </c>
      <c r="AQ60" s="205">
        <v>104.9</v>
      </c>
      <c r="AR60" s="229">
        <v>104.9</v>
      </c>
      <c r="AT60" s="199">
        <v>8</v>
      </c>
      <c r="AU60" s="204">
        <v>106.2</v>
      </c>
      <c r="AV60" s="205">
        <v>106.2</v>
      </c>
      <c r="AW60" s="229">
        <v>106.2</v>
      </c>
      <c r="BI60" s="199">
        <v>4</v>
      </c>
      <c r="BJ60" s="204">
        <v>95</v>
      </c>
      <c r="BK60" s="205">
        <v>95.4</v>
      </c>
      <c r="BL60" s="369">
        <v>96.1</v>
      </c>
    </row>
    <row r="61" spans="1:72" x14ac:dyDescent="0.3">
      <c r="L61" s="57"/>
      <c r="U61" s="199">
        <v>9</v>
      </c>
      <c r="V61" s="203">
        <v>106</v>
      </c>
      <c r="W61" s="204">
        <v>106</v>
      </c>
      <c r="X61" s="205">
        <v>106</v>
      </c>
      <c r="AO61" s="199">
        <v>9</v>
      </c>
      <c r="AP61" s="204">
        <v>104.9</v>
      </c>
      <c r="AQ61" s="205">
        <v>104.9</v>
      </c>
      <c r="AR61" s="229">
        <v>104.9</v>
      </c>
      <c r="AT61" s="199">
        <v>9</v>
      </c>
      <c r="AU61" s="204">
        <v>106.2</v>
      </c>
      <c r="AV61" s="205">
        <v>106.2</v>
      </c>
      <c r="AW61" s="229">
        <v>106.2</v>
      </c>
      <c r="BI61" s="199">
        <v>5</v>
      </c>
      <c r="BJ61" s="204">
        <v>100.3</v>
      </c>
      <c r="BK61" s="205">
        <v>100.8</v>
      </c>
      <c r="BL61" s="369">
        <v>101.5</v>
      </c>
    </row>
    <row r="62" spans="1:72" x14ac:dyDescent="0.3">
      <c r="L62" s="57"/>
      <c r="U62" s="199">
        <v>10</v>
      </c>
      <c r="V62" s="203">
        <v>106</v>
      </c>
      <c r="W62" s="204">
        <v>106</v>
      </c>
      <c r="X62" s="205">
        <v>106</v>
      </c>
      <c r="AO62" s="199">
        <v>10</v>
      </c>
      <c r="AP62" s="204">
        <v>104.9</v>
      </c>
      <c r="AQ62" s="205">
        <v>104.9</v>
      </c>
      <c r="AR62" s="229">
        <v>104.9</v>
      </c>
      <c r="AT62" s="199">
        <v>10</v>
      </c>
      <c r="AU62" s="204">
        <v>106.2</v>
      </c>
      <c r="AV62" s="205">
        <v>106.2</v>
      </c>
      <c r="AW62" s="229">
        <v>106.2</v>
      </c>
      <c r="BI62" s="199">
        <v>6</v>
      </c>
      <c r="BJ62" s="204">
        <v>104.3</v>
      </c>
      <c r="BK62" s="205">
        <v>104.8</v>
      </c>
      <c r="BL62" s="369">
        <v>105.5</v>
      </c>
    </row>
    <row r="63" spans="1:72" x14ac:dyDescent="0.3">
      <c r="L63" s="57"/>
      <c r="U63" s="199">
        <v>11</v>
      </c>
      <c r="V63" s="203">
        <v>106</v>
      </c>
      <c r="W63" s="204">
        <v>106</v>
      </c>
      <c r="X63" s="205">
        <v>106</v>
      </c>
      <c r="AO63" s="199">
        <v>11</v>
      </c>
      <c r="AP63" s="204">
        <v>104.9</v>
      </c>
      <c r="AQ63" s="205">
        <v>104.9</v>
      </c>
      <c r="AR63" s="229">
        <v>104.9</v>
      </c>
      <c r="AT63" s="199">
        <v>11</v>
      </c>
      <c r="AU63" s="204">
        <v>106.2</v>
      </c>
      <c r="AV63" s="205">
        <v>106.2</v>
      </c>
      <c r="AW63" s="229">
        <v>106.2</v>
      </c>
      <c r="BI63" s="199">
        <v>7</v>
      </c>
      <c r="BJ63" s="204">
        <v>106.1</v>
      </c>
      <c r="BK63" s="205">
        <v>106.1</v>
      </c>
      <c r="BL63" s="369">
        <v>106.1</v>
      </c>
    </row>
    <row r="64" spans="1:72" x14ac:dyDescent="0.3">
      <c r="L64" s="57"/>
      <c r="U64" s="201">
        <v>12</v>
      </c>
      <c r="V64" s="206">
        <v>106</v>
      </c>
      <c r="W64" s="207">
        <v>106</v>
      </c>
      <c r="X64" s="208">
        <v>106</v>
      </c>
      <c r="AO64" s="201">
        <v>12</v>
      </c>
      <c r="AP64" s="207">
        <v>104.9</v>
      </c>
      <c r="AQ64" s="208">
        <v>104.9</v>
      </c>
      <c r="AR64" s="230">
        <v>104.9</v>
      </c>
      <c r="AT64" s="201">
        <v>12</v>
      </c>
      <c r="AU64" s="207">
        <v>106.2</v>
      </c>
      <c r="AV64" s="208">
        <v>106.2</v>
      </c>
      <c r="AW64" s="230">
        <v>106.2</v>
      </c>
      <c r="BI64" s="199">
        <v>8</v>
      </c>
      <c r="BJ64" s="204">
        <v>106.1</v>
      </c>
      <c r="BK64" s="205">
        <v>106.1</v>
      </c>
      <c r="BL64" s="369">
        <v>106.1</v>
      </c>
    </row>
    <row r="65" spans="1:64" x14ac:dyDescent="0.3">
      <c r="L65" s="57"/>
      <c r="BI65" s="199">
        <v>9</v>
      </c>
      <c r="BJ65" s="204">
        <v>106.1</v>
      </c>
      <c r="BK65" s="205">
        <v>106.1</v>
      </c>
      <c r="BL65" s="369">
        <v>106.1</v>
      </c>
    </row>
    <row r="66" spans="1:64" x14ac:dyDescent="0.3">
      <c r="L66" s="57"/>
      <c r="AO66" s="81" t="s">
        <v>659</v>
      </c>
      <c r="AT66" s="81" t="s">
        <v>658</v>
      </c>
      <c r="BI66" s="199">
        <v>10</v>
      </c>
      <c r="BJ66" s="204">
        <v>106.1</v>
      </c>
      <c r="BK66" s="205">
        <v>106.1</v>
      </c>
      <c r="BL66" s="369">
        <v>106.1</v>
      </c>
    </row>
    <row r="67" spans="1:64" x14ac:dyDescent="0.3">
      <c r="L67" s="57"/>
      <c r="AO67" t="s">
        <v>654</v>
      </c>
      <c r="AT67" t="s">
        <v>657</v>
      </c>
      <c r="BI67" s="199">
        <v>11</v>
      </c>
      <c r="BJ67" s="204">
        <v>106.1</v>
      </c>
      <c r="BK67" s="205">
        <v>106.1</v>
      </c>
      <c r="BL67" s="369">
        <v>106.1</v>
      </c>
    </row>
    <row r="68" spans="1:64" x14ac:dyDescent="0.3">
      <c r="A68" s="69">
        <v>3</v>
      </c>
      <c r="B68" s="67">
        <v>15</v>
      </c>
      <c r="L68" s="57"/>
      <c r="BI68" s="201">
        <v>12</v>
      </c>
      <c r="BJ68" s="207">
        <v>106.1</v>
      </c>
      <c r="BK68" s="208">
        <v>106.1</v>
      </c>
      <c r="BL68" s="370">
        <v>106.1</v>
      </c>
    </row>
    <row r="69" spans="1:64" x14ac:dyDescent="0.3">
      <c r="A69" s="69">
        <v>4</v>
      </c>
      <c r="B69" s="67">
        <v>184</v>
      </c>
      <c r="L69" s="57"/>
    </row>
    <row r="70" spans="1:64" x14ac:dyDescent="0.3">
      <c r="A70" s="69">
        <v>5</v>
      </c>
      <c r="B70" s="67">
        <v>443</v>
      </c>
      <c r="L70" s="57"/>
      <c r="BI70" s="81" t="s">
        <v>653</v>
      </c>
      <c r="BJ70" s="81"/>
      <c r="BK70" s="81"/>
      <c r="BL70" s="371"/>
    </row>
    <row r="71" spans="1:64" x14ac:dyDescent="0.3">
      <c r="A71" s="69">
        <v>6</v>
      </c>
      <c r="B71" s="67">
        <v>805</v>
      </c>
      <c r="L71" s="57"/>
      <c r="BI71" t="s">
        <v>654</v>
      </c>
    </row>
    <row r="72" spans="1:64" x14ac:dyDescent="0.3">
      <c r="A72" s="69">
        <v>7</v>
      </c>
      <c r="B72" s="83">
        <v>1298</v>
      </c>
      <c r="L72" s="57"/>
    </row>
    <row r="73" spans="1:64" x14ac:dyDescent="0.3">
      <c r="A73" s="69">
        <v>8</v>
      </c>
      <c r="B73" s="83">
        <v>1946</v>
      </c>
    </row>
    <row r="74" spans="1:64" x14ac:dyDescent="0.3">
      <c r="A74" s="69">
        <v>9</v>
      </c>
      <c r="B74" s="83">
        <v>2727</v>
      </c>
    </row>
    <row r="75" spans="1:64" x14ac:dyDescent="0.3">
      <c r="A75" s="69">
        <v>10</v>
      </c>
      <c r="B75" s="83">
        <v>3327</v>
      </c>
    </row>
    <row r="76" spans="1:64" x14ac:dyDescent="0.3">
      <c r="A76" s="69">
        <v>11</v>
      </c>
      <c r="B76" s="83">
        <v>3580</v>
      </c>
    </row>
    <row r="77" spans="1:64" x14ac:dyDescent="0.3">
      <c r="A77" s="69">
        <v>12</v>
      </c>
      <c r="B77" s="83">
        <v>3600</v>
      </c>
    </row>
    <row r="78" spans="1:64" x14ac:dyDescent="0.3">
      <c r="A78" s="69">
        <v>13</v>
      </c>
      <c r="B78" s="83">
        <v>3600</v>
      </c>
    </row>
    <row r="79" spans="1:64" x14ac:dyDescent="0.3">
      <c r="A79" s="69">
        <v>14</v>
      </c>
      <c r="B79" s="83">
        <v>3600</v>
      </c>
    </row>
    <row r="80" spans="1:64" x14ac:dyDescent="0.3">
      <c r="A80" s="69">
        <v>15</v>
      </c>
      <c r="B80" s="83">
        <v>3600</v>
      </c>
    </row>
    <row r="81" spans="1:2" x14ac:dyDescent="0.3">
      <c r="A81" s="69">
        <v>16</v>
      </c>
      <c r="B81" s="83">
        <v>3600</v>
      </c>
    </row>
    <row r="82" spans="1:2" x14ac:dyDescent="0.3">
      <c r="A82" s="69">
        <v>17</v>
      </c>
      <c r="B82" s="83">
        <v>3600</v>
      </c>
    </row>
    <row r="83" spans="1:2" x14ac:dyDescent="0.3">
      <c r="A83" s="69">
        <v>18</v>
      </c>
      <c r="B83" s="83">
        <v>3600</v>
      </c>
    </row>
    <row r="84" spans="1:2" x14ac:dyDescent="0.3">
      <c r="A84" s="69">
        <v>19</v>
      </c>
      <c r="B84" s="83">
        <v>3600</v>
      </c>
    </row>
    <row r="85" spans="1:2" x14ac:dyDescent="0.3">
      <c r="A85" s="69">
        <v>20</v>
      </c>
      <c r="B85" s="83">
        <v>3600</v>
      </c>
    </row>
  </sheetData>
  <phoneticPr fontId="0" type="noConversion"/>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theme="0" tint="-0.249977111117893"/>
  </sheetPr>
  <dimension ref="B1:AX96"/>
  <sheetViews>
    <sheetView showGridLines="0" topLeftCell="M1" workbookViewId="0">
      <selection activeCell="AO23" sqref="AO23"/>
    </sheetView>
  </sheetViews>
  <sheetFormatPr baseColWidth="10" defaultRowHeight="14" x14ac:dyDescent="0.3"/>
  <cols>
    <col min="1" max="1" width="4.296875" customWidth="1"/>
    <col min="2" max="2" width="5.296875" bestFit="1" customWidth="1"/>
    <col min="3" max="3" width="6.59765625" customWidth="1"/>
    <col min="4" max="4" width="7.69921875" customWidth="1"/>
    <col min="5" max="5" width="5.69921875" customWidth="1"/>
    <col min="6" max="6" width="4.296875" customWidth="1"/>
    <col min="7" max="7" width="5.8984375" customWidth="1"/>
    <col min="8" max="8" width="6.59765625" customWidth="1"/>
    <col min="9" max="9" width="7.09765625" customWidth="1"/>
    <col min="10" max="10" width="6.69921875" customWidth="1"/>
    <col min="11" max="11" width="4.296875" customWidth="1"/>
    <col min="12" max="12" width="5.8984375" customWidth="1"/>
    <col min="13" max="13" width="6.69921875" customWidth="1"/>
    <col min="14" max="14" width="7.296875" customWidth="1"/>
    <col min="15" max="15" width="6.296875" customWidth="1"/>
    <col min="16" max="16" width="4.296875" customWidth="1"/>
    <col min="17" max="17" width="5.8984375" customWidth="1"/>
    <col min="18" max="18" width="6.69921875" customWidth="1"/>
    <col min="19" max="19" width="7.09765625" customWidth="1"/>
    <col min="20" max="20" width="5.69921875" customWidth="1"/>
    <col min="21" max="21" width="4.296875" customWidth="1"/>
    <col min="22" max="22" width="5.8984375" customWidth="1"/>
    <col min="23" max="23" width="6.69921875" customWidth="1"/>
    <col min="24" max="24" width="7.09765625" customWidth="1"/>
    <col min="25" max="25" width="5.69921875" customWidth="1"/>
    <col min="26" max="26" width="4.296875" customWidth="1"/>
    <col min="27" max="27" width="5.69921875" customWidth="1"/>
    <col min="28" max="28" width="6.69921875" customWidth="1"/>
    <col min="29" max="29" width="7.296875" customWidth="1"/>
    <col min="30" max="30" width="6.296875" customWidth="1"/>
    <col min="31" max="31" width="4.69921875" customWidth="1"/>
    <col min="32" max="32" width="5.8984375" customWidth="1"/>
    <col min="33" max="35" width="7" customWidth="1"/>
    <col min="36" max="36" width="4.69921875" customWidth="1"/>
    <col min="37" max="37" width="5.69921875" customWidth="1"/>
    <col min="38" max="38" width="6.296875" customWidth="1"/>
    <col min="39" max="39" width="7.296875" customWidth="1"/>
    <col min="40" max="40" width="6.296875" customWidth="1"/>
    <col min="41" max="41" width="4.59765625" customWidth="1"/>
    <col min="42" max="42" width="5.69921875" customWidth="1"/>
    <col min="43" max="43" width="6.296875" customWidth="1"/>
    <col min="44" max="44" width="7.296875" customWidth="1"/>
    <col min="45" max="45" width="6.296875" customWidth="1"/>
    <col min="46" max="46" width="3.69921875" customWidth="1"/>
    <col min="47" max="47" width="5.69921875" customWidth="1"/>
    <col min="48" max="48" width="6.296875" customWidth="1"/>
    <col min="49" max="49" width="7.296875" customWidth="1"/>
    <col min="50" max="50" width="6.296875" customWidth="1"/>
  </cols>
  <sheetData>
    <row r="1" spans="2:50" ht="15.6" x14ac:dyDescent="0.3">
      <c r="C1" s="2" t="s">
        <v>301</v>
      </c>
      <c r="H1" s="2" t="s">
        <v>302</v>
      </c>
      <c r="L1" s="2" t="s">
        <v>306</v>
      </c>
      <c r="Q1" s="2" t="s">
        <v>462</v>
      </c>
      <c r="V1" s="2" t="s">
        <v>635</v>
      </c>
      <c r="AA1" s="2" t="s">
        <v>303</v>
      </c>
      <c r="AF1" s="2" t="s">
        <v>334</v>
      </c>
      <c r="AK1" s="2" t="s">
        <v>587</v>
      </c>
      <c r="AP1" s="2" t="s">
        <v>589</v>
      </c>
      <c r="AU1" s="2" t="s">
        <v>639</v>
      </c>
    </row>
    <row r="2" spans="2:50" ht="14.4" x14ac:dyDescent="0.3">
      <c r="C2" t="s">
        <v>18</v>
      </c>
      <c r="H2" t="s">
        <v>18</v>
      </c>
      <c r="L2" t="s">
        <v>307</v>
      </c>
      <c r="Q2" t="s">
        <v>18</v>
      </c>
      <c r="U2" s="58"/>
      <c r="V2" t="s">
        <v>18</v>
      </c>
      <c r="Z2" s="58"/>
      <c r="AA2" t="s">
        <v>18</v>
      </c>
      <c r="AF2" t="s">
        <v>18</v>
      </c>
      <c r="AJ2" s="58"/>
      <c r="AK2" t="s">
        <v>18</v>
      </c>
      <c r="AP2" t="s">
        <v>18</v>
      </c>
      <c r="AU2" t="s">
        <v>18</v>
      </c>
    </row>
    <row r="3" spans="2:50" ht="13.2" customHeight="1" x14ac:dyDescent="0.3">
      <c r="H3" s="81" t="s">
        <v>289</v>
      </c>
      <c r="I3" s="82"/>
      <c r="L3" t="s">
        <v>18</v>
      </c>
      <c r="AA3" s="60"/>
      <c r="AB3" s="59"/>
      <c r="AC3" s="59"/>
      <c r="AK3" s="60"/>
      <c r="AL3" s="59"/>
      <c r="AM3" s="59"/>
      <c r="AP3" s="60"/>
      <c r="AQ3" s="59"/>
      <c r="AR3" s="59"/>
      <c r="AU3" s="60"/>
      <c r="AV3" s="59"/>
      <c r="AW3" s="59"/>
    </row>
    <row r="4" spans="2:50" s="5" customFormat="1" ht="45" thickBot="1" x14ac:dyDescent="0.35">
      <c r="B4" s="266" t="s">
        <v>575</v>
      </c>
      <c r="C4" s="267" t="s">
        <v>576</v>
      </c>
      <c r="D4" s="294" t="s">
        <v>551</v>
      </c>
      <c r="E4" s="294" t="s">
        <v>552</v>
      </c>
      <c r="G4" s="266" t="s">
        <v>575</v>
      </c>
      <c r="H4" s="267" t="s">
        <v>576</v>
      </c>
      <c r="I4" s="294" t="s">
        <v>551</v>
      </c>
      <c r="J4" s="294" t="s">
        <v>552</v>
      </c>
      <c r="L4" s="266" t="s">
        <v>575</v>
      </c>
      <c r="M4" s="267" t="s">
        <v>576</v>
      </c>
      <c r="N4" s="294" t="s">
        <v>551</v>
      </c>
      <c r="O4" s="294" t="s">
        <v>552</v>
      </c>
      <c r="Q4" s="266" t="s">
        <v>575</v>
      </c>
      <c r="R4" s="267" t="s">
        <v>576</v>
      </c>
      <c r="S4" s="294" t="s">
        <v>551</v>
      </c>
      <c r="T4" s="294" t="s">
        <v>552</v>
      </c>
      <c r="V4" s="266" t="s">
        <v>575</v>
      </c>
      <c r="W4" s="267" t="s">
        <v>576</v>
      </c>
      <c r="X4" s="294" t="s">
        <v>551</v>
      </c>
      <c r="Y4" s="294" t="s">
        <v>552</v>
      </c>
      <c r="AA4" s="266" t="s">
        <v>575</v>
      </c>
      <c r="AB4" s="267" t="s">
        <v>576</v>
      </c>
      <c r="AC4" s="294" t="s">
        <v>551</v>
      </c>
      <c r="AD4" s="294" t="s">
        <v>552</v>
      </c>
      <c r="AF4" s="266" t="s">
        <v>575</v>
      </c>
      <c r="AG4" s="267" t="s">
        <v>576</v>
      </c>
      <c r="AH4" s="294" t="s">
        <v>551</v>
      </c>
      <c r="AI4" s="294" t="s">
        <v>552</v>
      </c>
      <c r="AJ4"/>
      <c r="AK4" s="266" t="s">
        <v>575</v>
      </c>
      <c r="AL4" s="267" t="s">
        <v>576</v>
      </c>
      <c r="AM4" s="294" t="s">
        <v>551</v>
      </c>
      <c r="AN4" s="294" t="s">
        <v>552</v>
      </c>
      <c r="AP4" s="266" t="s">
        <v>575</v>
      </c>
      <c r="AQ4" s="267" t="s">
        <v>576</v>
      </c>
      <c r="AR4" s="294" t="s">
        <v>551</v>
      </c>
      <c r="AS4" s="294" t="s">
        <v>552</v>
      </c>
      <c r="AT4" s="271"/>
      <c r="AU4" s="266" t="s">
        <v>575</v>
      </c>
      <c r="AV4" s="267" t="s">
        <v>576</v>
      </c>
      <c r="AW4" s="294" t="s">
        <v>551</v>
      </c>
      <c r="AX4" s="294" t="s">
        <v>552</v>
      </c>
    </row>
    <row r="5" spans="2:50" ht="14.4" x14ac:dyDescent="0.3">
      <c r="B5" s="69">
        <v>3</v>
      </c>
      <c r="C5" s="67">
        <v>20</v>
      </c>
      <c r="D5" s="67">
        <v>0.154</v>
      </c>
      <c r="E5" s="67">
        <v>1.01</v>
      </c>
      <c r="G5" s="69">
        <v>3</v>
      </c>
      <c r="H5" s="273">
        <v>27</v>
      </c>
      <c r="I5" s="273">
        <v>0.16</v>
      </c>
      <c r="J5" s="273">
        <v>1.05</v>
      </c>
      <c r="L5" s="69">
        <v>3</v>
      </c>
      <c r="M5" s="67">
        <v>23</v>
      </c>
      <c r="N5" s="67">
        <v>0.13600000000000001</v>
      </c>
      <c r="O5" s="67">
        <v>0.875</v>
      </c>
      <c r="Q5" s="69">
        <v>3</v>
      </c>
      <c r="R5" s="67">
        <v>23</v>
      </c>
      <c r="S5" s="67">
        <v>0.13600000000000001</v>
      </c>
      <c r="T5" s="67">
        <v>0.88</v>
      </c>
      <c r="V5" s="69">
        <v>3</v>
      </c>
      <c r="W5" s="67">
        <v>43</v>
      </c>
      <c r="X5" s="67">
        <v>0.255</v>
      </c>
      <c r="Y5" s="67">
        <v>0.88</v>
      </c>
      <c r="AA5" s="69">
        <v>3</v>
      </c>
      <c r="AB5" s="67">
        <v>36</v>
      </c>
      <c r="AC5" s="67">
        <v>0.186</v>
      </c>
      <c r="AD5" s="67">
        <v>0.85</v>
      </c>
      <c r="AF5" s="69">
        <v>3</v>
      </c>
      <c r="AG5" s="67">
        <v>55</v>
      </c>
      <c r="AH5" s="67">
        <v>0.28499999999999998</v>
      </c>
      <c r="AI5" s="67">
        <v>0.87</v>
      </c>
      <c r="AK5" s="69">
        <v>3</v>
      </c>
      <c r="AL5" s="344"/>
      <c r="AM5" s="344"/>
      <c r="AN5" s="344"/>
      <c r="AP5" s="69">
        <v>3</v>
      </c>
      <c r="AQ5" s="67">
        <v>78</v>
      </c>
      <c r="AR5" s="67">
        <v>0.30599999999999999</v>
      </c>
      <c r="AS5" s="67">
        <v>0.307</v>
      </c>
      <c r="AU5" s="69">
        <v>3</v>
      </c>
      <c r="AV5" s="67">
        <v>39</v>
      </c>
      <c r="AW5" s="67">
        <v>0.153</v>
      </c>
      <c r="AX5" s="67">
        <v>0.9</v>
      </c>
    </row>
    <row r="6" spans="2:50" ht="14.4" x14ac:dyDescent="0.3">
      <c r="B6" s="69">
        <v>4</v>
      </c>
      <c r="C6" s="67">
        <v>102</v>
      </c>
      <c r="D6" s="67">
        <v>0.33100000000000002</v>
      </c>
      <c r="E6" s="67">
        <v>0.85</v>
      </c>
      <c r="G6" s="69">
        <v>4</v>
      </c>
      <c r="H6" s="273">
        <v>151</v>
      </c>
      <c r="I6" s="273">
        <v>0.377</v>
      </c>
      <c r="J6" s="273">
        <v>0.85</v>
      </c>
      <c r="L6" s="69">
        <v>4</v>
      </c>
      <c r="M6" s="67">
        <v>139</v>
      </c>
      <c r="N6" s="67">
        <v>0.34699999999999998</v>
      </c>
      <c r="O6" s="67">
        <v>0.84199999999999997</v>
      </c>
      <c r="Q6" s="69">
        <v>4</v>
      </c>
      <c r="R6" s="67">
        <v>140</v>
      </c>
      <c r="S6" s="67">
        <v>0.35</v>
      </c>
      <c r="T6" s="67">
        <v>0.85</v>
      </c>
      <c r="V6" s="69">
        <v>4</v>
      </c>
      <c r="W6" s="67">
        <v>162</v>
      </c>
      <c r="X6" s="67">
        <v>0.40500000000000003</v>
      </c>
      <c r="Y6" s="67">
        <v>0.85</v>
      </c>
      <c r="AA6" s="69">
        <v>4</v>
      </c>
      <c r="AB6" s="67">
        <v>164</v>
      </c>
      <c r="AC6" s="67">
        <v>0.35799999999999998</v>
      </c>
      <c r="AD6" s="67">
        <v>0.81</v>
      </c>
      <c r="AF6" s="69">
        <v>4</v>
      </c>
      <c r="AG6" s="67">
        <v>184</v>
      </c>
      <c r="AH6" s="67">
        <v>0.40200000000000002</v>
      </c>
      <c r="AI6" s="67">
        <v>0.81</v>
      </c>
      <c r="AK6" s="69">
        <v>4</v>
      </c>
      <c r="AL6" s="344"/>
      <c r="AM6" s="344"/>
      <c r="AN6" s="344"/>
      <c r="AP6" s="69">
        <v>4</v>
      </c>
      <c r="AQ6" s="67">
        <v>244</v>
      </c>
      <c r="AR6" s="67">
        <v>0.40400000000000003</v>
      </c>
      <c r="AS6" s="67">
        <v>0.40400000000000003</v>
      </c>
      <c r="AU6" s="69">
        <v>4</v>
      </c>
      <c r="AV6" s="67">
        <v>221</v>
      </c>
      <c r="AW6" s="67">
        <v>0.36599999999999999</v>
      </c>
      <c r="AX6" s="67">
        <v>0.82</v>
      </c>
    </row>
    <row r="7" spans="2:50" ht="14.4" x14ac:dyDescent="0.3">
      <c r="B7" s="69">
        <v>5</v>
      </c>
      <c r="C7" s="67">
        <v>239</v>
      </c>
      <c r="D7" s="67">
        <v>0.39700000000000002</v>
      </c>
      <c r="E7" s="67">
        <v>0.8</v>
      </c>
      <c r="G7" s="69">
        <v>5</v>
      </c>
      <c r="H7" s="273">
        <v>327</v>
      </c>
      <c r="I7" s="273">
        <v>0.41799999999999998</v>
      </c>
      <c r="J7" s="273">
        <v>0.8</v>
      </c>
      <c r="L7" s="69">
        <v>5</v>
      </c>
      <c r="M7" s="67">
        <v>330</v>
      </c>
      <c r="N7" s="67">
        <v>0.42199999999999999</v>
      </c>
      <c r="O7" s="67">
        <v>0.80800000000000005</v>
      </c>
      <c r="Q7" s="69">
        <v>5</v>
      </c>
      <c r="R7" s="67">
        <v>327</v>
      </c>
      <c r="S7" s="67">
        <v>0.41799999999999998</v>
      </c>
      <c r="T7" s="67">
        <v>0.81</v>
      </c>
      <c r="V7" s="69">
        <v>5</v>
      </c>
      <c r="W7" s="67">
        <v>344</v>
      </c>
      <c r="X7" s="67">
        <v>0.44</v>
      </c>
      <c r="Y7" s="67">
        <v>0.82</v>
      </c>
      <c r="AA7" s="69">
        <v>5</v>
      </c>
      <c r="AB7" s="67">
        <v>371</v>
      </c>
      <c r="AC7" s="67">
        <v>0.41499999999999998</v>
      </c>
      <c r="AD7" s="67">
        <v>0.79</v>
      </c>
      <c r="AF7" s="69">
        <v>5</v>
      </c>
      <c r="AG7" s="67">
        <v>391</v>
      </c>
      <c r="AH7" s="67">
        <v>0.437</v>
      </c>
      <c r="AI7" s="67">
        <v>0.8</v>
      </c>
      <c r="AK7" s="69">
        <v>5</v>
      </c>
      <c r="AL7" s="344"/>
      <c r="AM7" s="344"/>
      <c r="AN7" s="344"/>
      <c r="AP7" s="69">
        <v>5</v>
      </c>
      <c r="AQ7" s="67">
        <v>502</v>
      </c>
      <c r="AR7" s="67">
        <v>0.42599999999999999</v>
      </c>
      <c r="AS7" s="67">
        <v>0.42599999999999999</v>
      </c>
      <c r="AU7" s="69">
        <v>5</v>
      </c>
      <c r="AV7" s="67">
        <v>503</v>
      </c>
      <c r="AW7" s="67">
        <v>0.42699999999999999</v>
      </c>
      <c r="AX7" s="67">
        <v>0.8</v>
      </c>
    </row>
    <row r="8" spans="2:50" ht="14.4" x14ac:dyDescent="0.3">
      <c r="B8" s="69">
        <v>6</v>
      </c>
      <c r="C8" s="67">
        <v>452</v>
      </c>
      <c r="D8" s="67">
        <v>0.435</v>
      </c>
      <c r="E8" s="67">
        <v>0.8</v>
      </c>
      <c r="G8" s="69">
        <v>6</v>
      </c>
      <c r="H8" s="273">
        <v>598</v>
      </c>
      <c r="I8" s="273">
        <v>0.443</v>
      </c>
      <c r="J8" s="273">
        <v>0.8</v>
      </c>
      <c r="L8" s="69">
        <v>6</v>
      </c>
      <c r="M8" s="67">
        <v>604</v>
      </c>
      <c r="N8" s="67">
        <v>0.44700000000000001</v>
      </c>
      <c r="O8" s="67">
        <v>0.80800000000000005</v>
      </c>
      <c r="Q8" s="69">
        <v>6</v>
      </c>
      <c r="R8" s="67">
        <v>601</v>
      </c>
      <c r="S8" s="67">
        <v>0.44500000000000001</v>
      </c>
      <c r="T8" s="67">
        <v>0.81</v>
      </c>
      <c r="V8" s="69">
        <v>6</v>
      </c>
      <c r="W8" s="67">
        <v>608</v>
      </c>
      <c r="X8" s="67">
        <v>0.45</v>
      </c>
      <c r="Y8" s="67">
        <v>0.82</v>
      </c>
      <c r="AA8" s="69">
        <v>6</v>
      </c>
      <c r="AB8" s="67">
        <v>683</v>
      </c>
      <c r="AC8" s="67">
        <v>0.442</v>
      </c>
      <c r="AD8" s="67">
        <v>0.79</v>
      </c>
      <c r="AF8" s="69">
        <v>6</v>
      </c>
      <c r="AG8" s="67">
        <v>695</v>
      </c>
      <c r="AH8" s="67">
        <v>0.44900000000000001</v>
      </c>
      <c r="AI8" s="67">
        <v>0.8</v>
      </c>
      <c r="AK8" s="69">
        <v>6</v>
      </c>
      <c r="AL8" s="344"/>
      <c r="AM8" s="344"/>
      <c r="AN8" s="344"/>
      <c r="AP8" s="69">
        <v>6</v>
      </c>
      <c r="AQ8" s="67">
        <v>906</v>
      </c>
      <c r="AR8" s="67">
        <v>0.44500000000000001</v>
      </c>
      <c r="AS8" s="67">
        <v>0.44500000000000001</v>
      </c>
      <c r="AU8" s="69">
        <v>6</v>
      </c>
      <c r="AV8" s="67">
        <v>912</v>
      </c>
      <c r="AW8" s="67">
        <v>0.44800000000000001</v>
      </c>
      <c r="AX8" s="67">
        <v>0.8</v>
      </c>
    </row>
    <row r="9" spans="2:50" ht="14.4" x14ac:dyDescent="0.3">
      <c r="B9" s="69">
        <v>7</v>
      </c>
      <c r="C9" s="67">
        <v>746</v>
      </c>
      <c r="D9" s="67">
        <v>0.45200000000000001</v>
      </c>
      <c r="E9" s="67">
        <v>0.8</v>
      </c>
      <c r="G9" s="69">
        <v>7</v>
      </c>
      <c r="H9" s="273">
        <v>978</v>
      </c>
      <c r="I9" s="273">
        <v>0.45600000000000002</v>
      </c>
      <c r="J9" s="273">
        <v>0.8</v>
      </c>
      <c r="L9" s="69">
        <v>7</v>
      </c>
      <c r="M9" s="67">
        <v>990</v>
      </c>
      <c r="N9" s="67">
        <v>0.46200000000000002</v>
      </c>
      <c r="O9" s="67">
        <v>0.80900000000000005</v>
      </c>
      <c r="Q9" s="69">
        <v>7</v>
      </c>
      <c r="R9" s="67">
        <v>988</v>
      </c>
      <c r="S9" s="67">
        <v>0.46100000000000002</v>
      </c>
      <c r="T9" s="67">
        <v>0.81</v>
      </c>
      <c r="V9" s="69">
        <v>7</v>
      </c>
      <c r="W9" s="67">
        <v>981</v>
      </c>
      <c r="X9" s="67">
        <v>0.45700000000000002</v>
      </c>
      <c r="Y9" s="67">
        <v>0.82</v>
      </c>
      <c r="AA9" s="69">
        <v>7</v>
      </c>
      <c r="AB9" s="67">
        <v>1130</v>
      </c>
      <c r="AC9" s="67">
        <v>0.46</v>
      </c>
      <c r="AD9" s="67">
        <v>0.79</v>
      </c>
      <c r="AF9" s="69">
        <v>7</v>
      </c>
      <c r="AG9" s="67">
        <v>1121</v>
      </c>
      <c r="AH9" s="67">
        <v>0.45600000000000002</v>
      </c>
      <c r="AI9" s="67">
        <v>0.79</v>
      </c>
      <c r="AK9" s="69">
        <v>7</v>
      </c>
      <c r="AL9" s="344"/>
      <c r="AM9" s="344"/>
      <c r="AN9" s="344"/>
      <c r="AP9" s="69">
        <v>7</v>
      </c>
      <c r="AQ9" s="67">
        <v>1438</v>
      </c>
      <c r="AR9" s="67">
        <v>0.44500000000000001</v>
      </c>
      <c r="AS9" s="67">
        <v>0.44500000000000001</v>
      </c>
      <c r="AU9" s="69">
        <v>7</v>
      </c>
      <c r="AV9" s="67">
        <v>1451</v>
      </c>
      <c r="AW9" s="67">
        <v>0.44900000000000001</v>
      </c>
      <c r="AX9" s="67">
        <v>0.79</v>
      </c>
    </row>
    <row r="10" spans="2:50" ht="14.4" x14ac:dyDescent="0.3">
      <c r="B10" s="69">
        <v>8</v>
      </c>
      <c r="C10" s="67">
        <v>1126</v>
      </c>
      <c r="D10" s="67">
        <v>0.45700000000000002</v>
      </c>
      <c r="E10" s="67">
        <v>0.78</v>
      </c>
      <c r="G10" s="69">
        <v>8</v>
      </c>
      <c r="H10" s="273">
        <v>1471</v>
      </c>
      <c r="I10" s="273">
        <v>0.46</v>
      </c>
      <c r="J10" s="273">
        <v>0.8</v>
      </c>
      <c r="L10" s="69">
        <v>8</v>
      </c>
      <c r="M10" s="67">
        <v>1502</v>
      </c>
      <c r="N10" s="67">
        <v>0.46899999999999997</v>
      </c>
      <c r="O10" s="67">
        <v>0.79500000000000004</v>
      </c>
      <c r="Q10" s="69">
        <v>8</v>
      </c>
      <c r="R10" s="67">
        <v>1502</v>
      </c>
      <c r="S10" s="67">
        <v>0.46899999999999997</v>
      </c>
      <c r="T10" s="67">
        <v>0.79</v>
      </c>
      <c r="V10" s="69">
        <v>8</v>
      </c>
      <c r="W10" s="67">
        <v>1482</v>
      </c>
      <c r="X10" s="67">
        <v>0.46300000000000002</v>
      </c>
      <c r="Y10" s="67">
        <v>0.8</v>
      </c>
      <c r="AA10" s="69">
        <v>8</v>
      </c>
      <c r="AB10" s="67">
        <v>1662</v>
      </c>
      <c r="AC10" s="67">
        <v>0.45300000000000001</v>
      </c>
      <c r="AD10" s="67">
        <v>0.75</v>
      </c>
      <c r="AF10" s="69">
        <v>8</v>
      </c>
      <c r="AG10" s="67">
        <v>1627</v>
      </c>
      <c r="AH10" s="67">
        <v>0.44400000000000001</v>
      </c>
      <c r="AI10" s="67">
        <v>0.75</v>
      </c>
      <c r="AK10" s="69">
        <v>8</v>
      </c>
      <c r="AL10" s="344"/>
      <c r="AM10" s="344"/>
      <c r="AN10" s="344"/>
      <c r="AP10" s="69">
        <v>8</v>
      </c>
      <c r="AQ10" s="67">
        <v>2102</v>
      </c>
      <c r="AR10" s="67">
        <v>0.435</v>
      </c>
      <c r="AS10" s="67">
        <v>0.435</v>
      </c>
      <c r="AU10" s="69">
        <v>8</v>
      </c>
      <c r="AV10" s="67">
        <v>2125</v>
      </c>
      <c r="AW10" s="67">
        <v>0.44</v>
      </c>
      <c r="AX10" s="67">
        <v>0.75</v>
      </c>
    </row>
    <row r="11" spans="2:50" ht="14.4" x14ac:dyDescent="0.3">
      <c r="B11" s="69">
        <v>9</v>
      </c>
      <c r="C11" s="67">
        <v>1559</v>
      </c>
      <c r="D11" s="67">
        <v>0.44500000000000001</v>
      </c>
      <c r="E11" s="67">
        <v>0.71</v>
      </c>
      <c r="G11" s="69">
        <v>9</v>
      </c>
      <c r="H11" s="273">
        <v>2031</v>
      </c>
      <c r="I11" s="273">
        <v>0.44600000000000001</v>
      </c>
      <c r="J11" s="273">
        <v>0.72</v>
      </c>
      <c r="L11" s="69">
        <v>9</v>
      </c>
      <c r="M11" s="67">
        <v>2102</v>
      </c>
      <c r="N11" s="67">
        <v>0.46100000000000002</v>
      </c>
      <c r="O11" s="67">
        <v>0.73499999999999999</v>
      </c>
      <c r="Q11" s="69">
        <v>9</v>
      </c>
      <c r="R11" s="67">
        <v>2105</v>
      </c>
      <c r="S11" s="67">
        <v>0.46200000000000002</v>
      </c>
      <c r="T11" s="67">
        <v>0.74</v>
      </c>
      <c r="V11" s="69">
        <v>9</v>
      </c>
      <c r="W11" s="67">
        <v>2077</v>
      </c>
      <c r="X11" s="67">
        <v>0.45600000000000002</v>
      </c>
      <c r="Y11" s="67">
        <v>0.74</v>
      </c>
      <c r="AA11" s="69">
        <v>9</v>
      </c>
      <c r="AB11" s="67">
        <v>2247</v>
      </c>
      <c r="AC11" s="67">
        <v>0.43</v>
      </c>
      <c r="AD11" s="67">
        <v>0.69</v>
      </c>
      <c r="AF11" s="69">
        <v>9</v>
      </c>
      <c r="AG11" s="67">
        <v>2219</v>
      </c>
      <c r="AH11" s="67">
        <v>0.42499999999999999</v>
      </c>
      <c r="AI11" s="67">
        <v>0.69</v>
      </c>
      <c r="AK11" s="69">
        <v>9</v>
      </c>
      <c r="AL11" s="344"/>
      <c r="AM11" s="344"/>
      <c r="AN11" s="344"/>
      <c r="AP11" s="69">
        <v>9</v>
      </c>
      <c r="AQ11" s="67">
        <v>2867</v>
      </c>
      <c r="AR11" s="67">
        <v>0.41699999999999998</v>
      </c>
      <c r="AS11" s="67">
        <v>0.41699999999999998</v>
      </c>
      <c r="AU11" s="69">
        <v>9</v>
      </c>
      <c r="AV11" s="67">
        <v>2890</v>
      </c>
      <c r="AW11" s="67">
        <v>0.42</v>
      </c>
      <c r="AX11" s="67">
        <v>0.67</v>
      </c>
    </row>
    <row r="12" spans="2:50" ht="14.4" x14ac:dyDescent="0.3">
      <c r="B12" s="69">
        <v>10</v>
      </c>
      <c r="C12" s="67">
        <v>1901</v>
      </c>
      <c r="D12" s="67">
        <v>0.39500000000000002</v>
      </c>
      <c r="E12" s="67">
        <v>0.59</v>
      </c>
      <c r="G12" s="69">
        <v>10</v>
      </c>
      <c r="H12" s="273">
        <v>2594</v>
      </c>
      <c r="I12" s="273">
        <v>0.41499999999999998</v>
      </c>
      <c r="J12" s="273">
        <v>0.64</v>
      </c>
      <c r="L12" s="69">
        <v>10</v>
      </c>
      <c r="M12" s="67">
        <v>2697</v>
      </c>
      <c r="N12" s="67">
        <v>0.43099999999999999</v>
      </c>
      <c r="O12" s="67">
        <v>0.64500000000000002</v>
      </c>
      <c r="Q12" s="69">
        <v>10</v>
      </c>
      <c r="R12" s="67">
        <v>2721</v>
      </c>
      <c r="S12" s="67">
        <v>0.435</v>
      </c>
      <c r="T12" s="67">
        <v>0.65</v>
      </c>
      <c r="V12" s="69">
        <v>10</v>
      </c>
      <c r="W12" s="67">
        <v>2684</v>
      </c>
      <c r="X12" s="67">
        <v>0.42899999999999999</v>
      </c>
      <c r="Y12" s="67">
        <v>0.66</v>
      </c>
      <c r="AA12" s="69">
        <v>10</v>
      </c>
      <c r="AB12" s="67">
        <v>2769</v>
      </c>
      <c r="AC12" s="67">
        <v>0.38700000000000001</v>
      </c>
      <c r="AD12" s="67">
        <v>0.57999999999999996</v>
      </c>
      <c r="AF12" s="69">
        <v>10</v>
      </c>
      <c r="AG12" s="67">
        <v>2810</v>
      </c>
      <c r="AH12" s="67">
        <v>0.39200000000000002</v>
      </c>
      <c r="AI12" s="67">
        <v>0.61</v>
      </c>
      <c r="AK12" s="69">
        <v>10</v>
      </c>
      <c r="AL12" s="344"/>
      <c r="AM12" s="344"/>
      <c r="AN12" s="344"/>
      <c r="AP12" s="69">
        <v>10</v>
      </c>
      <c r="AQ12" s="67">
        <v>3290</v>
      </c>
      <c r="AR12" s="67">
        <v>0.34899999999999998</v>
      </c>
      <c r="AS12" s="67">
        <v>0.34899999999999998</v>
      </c>
      <c r="AU12" s="69">
        <v>10</v>
      </c>
      <c r="AV12" s="67">
        <v>3395</v>
      </c>
      <c r="AW12" s="67">
        <v>0.36</v>
      </c>
      <c r="AX12" s="67">
        <v>0.53</v>
      </c>
    </row>
    <row r="13" spans="2:50" ht="14.4" x14ac:dyDescent="0.3">
      <c r="B13" s="69">
        <v>11</v>
      </c>
      <c r="C13" s="67">
        <v>2000</v>
      </c>
      <c r="D13" s="67">
        <v>0.312</v>
      </c>
      <c r="E13" s="67">
        <v>0.45</v>
      </c>
      <c r="G13" s="69">
        <v>11</v>
      </c>
      <c r="H13" s="273">
        <v>3033</v>
      </c>
      <c r="I13" s="273">
        <v>0.36399999999999999</v>
      </c>
      <c r="J13" s="273">
        <v>0.56999999999999995</v>
      </c>
      <c r="L13" s="69">
        <v>11</v>
      </c>
      <c r="M13" s="67">
        <v>3098</v>
      </c>
      <c r="N13" s="67">
        <v>0.372</v>
      </c>
      <c r="O13" s="67">
        <v>0.51600000000000001</v>
      </c>
      <c r="Q13" s="69">
        <v>11</v>
      </c>
      <c r="R13" s="67">
        <v>3208</v>
      </c>
      <c r="S13" s="67">
        <v>0.38600000000000001</v>
      </c>
      <c r="T13" s="67">
        <v>0.54</v>
      </c>
      <c r="V13" s="69">
        <v>11</v>
      </c>
      <c r="W13" s="67">
        <v>3214</v>
      </c>
      <c r="X13" s="67">
        <v>0.38600000000000001</v>
      </c>
      <c r="Y13" s="67">
        <v>0.56000000000000005</v>
      </c>
      <c r="AA13" s="69">
        <v>11</v>
      </c>
      <c r="AB13" s="67">
        <v>2970</v>
      </c>
      <c r="AC13" s="67">
        <v>0.312</v>
      </c>
      <c r="AD13" s="67">
        <v>0.44</v>
      </c>
      <c r="AF13" s="69">
        <v>11</v>
      </c>
      <c r="AG13" s="67">
        <v>3106</v>
      </c>
      <c r="AH13" s="67">
        <v>0.32600000000000001</v>
      </c>
      <c r="AI13" s="67">
        <v>0.47</v>
      </c>
      <c r="AK13" s="69">
        <v>11</v>
      </c>
      <c r="AL13" s="344"/>
      <c r="AM13" s="344"/>
      <c r="AN13" s="344"/>
      <c r="AP13" s="69">
        <v>11</v>
      </c>
      <c r="AQ13" s="67">
        <v>3400</v>
      </c>
      <c r="AR13" s="67">
        <v>0.27100000000000002</v>
      </c>
      <c r="AS13" s="67">
        <v>0.27100000000000002</v>
      </c>
      <c r="AU13" s="69">
        <v>11</v>
      </c>
      <c r="AV13" s="67">
        <v>3590</v>
      </c>
      <c r="AW13" s="67">
        <v>0.28599999999999998</v>
      </c>
      <c r="AX13" s="67">
        <v>0.4</v>
      </c>
    </row>
    <row r="14" spans="2:50" ht="14.4" x14ac:dyDescent="0.3">
      <c r="B14" s="69">
        <v>12</v>
      </c>
      <c r="C14" s="67">
        <v>2000</v>
      </c>
      <c r="D14" s="67">
        <v>0.24099999999999999</v>
      </c>
      <c r="E14" s="67">
        <v>0.34</v>
      </c>
      <c r="G14" s="69">
        <v>12</v>
      </c>
      <c r="H14" s="273">
        <v>3200</v>
      </c>
      <c r="I14" s="273">
        <v>0.29599999999999999</v>
      </c>
      <c r="J14" s="273">
        <v>0.4</v>
      </c>
      <c r="L14" s="69">
        <v>12</v>
      </c>
      <c r="M14" s="67">
        <v>3200</v>
      </c>
      <c r="N14" s="67">
        <v>0.29599999999999999</v>
      </c>
      <c r="O14" s="67">
        <v>0.38700000000000001</v>
      </c>
      <c r="Q14" s="69">
        <v>12</v>
      </c>
      <c r="R14" s="67">
        <v>3400</v>
      </c>
      <c r="S14" s="67">
        <v>0.315</v>
      </c>
      <c r="T14" s="67">
        <v>0.42</v>
      </c>
      <c r="V14" s="69">
        <v>12</v>
      </c>
      <c r="W14" s="67">
        <v>3525</v>
      </c>
      <c r="X14" s="67">
        <v>0.32600000000000001</v>
      </c>
      <c r="Y14" s="67">
        <v>0.45</v>
      </c>
      <c r="AA14" s="69">
        <v>12</v>
      </c>
      <c r="AB14" s="67">
        <v>3000</v>
      </c>
      <c r="AC14" s="67">
        <v>0.24199999999999999</v>
      </c>
      <c r="AD14" s="67">
        <v>0.32</v>
      </c>
      <c r="AF14" s="69">
        <v>12</v>
      </c>
      <c r="AG14" s="67">
        <v>3200</v>
      </c>
      <c r="AH14" s="67">
        <v>0.25900000000000001</v>
      </c>
      <c r="AI14" s="67">
        <v>0.36</v>
      </c>
      <c r="AK14" s="69">
        <v>12</v>
      </c>
      <c r="AL14" s="344"/>
      <c r="AM14" s="344"/>
      <c r="AN14" s="344"/>
      <c r="AP14" s="69">
        <v>12</v>
      </c>
      <c r="AQ14" s="67">
        <v>3400</v>
      </c>
      <c r="AR14" s="67">
        <v>0.20899999999999999</v>
      </c>
      <c r="AS14" s="67">
        <v>0.20899999999999999</v>
      </c>
      <c r="AU14" s="69">
        <v>12</v>
      </c>
      <c r="AV14" s="67">
        <v>3600</v>
      </c>
      <c r="AW14" s="67">
        <v>0.221</v>
      </c>
      <c r="AX14" s="67">
        <v>0.3</v>
      </c>
    </row>
    <row r="15" spans="2:50" ht="14.4" x14ac:dyDescent="0.3">
      <c r="B15" s="69">
        <v>13</v>
      </c>
      <c r="C15" s="67">
        <v>2000</v>
      </c>
      <c r="D15" s="67">
        <v>0.189</v>
      </c>
      <c r="E15" s="67">
        <v>0.25</v>
      </c>
      <c r="G15" s="69">
        <v>13</v>
      </c>
      <c r="H15" s="273">
        <v>3200</v>
      </c>
      <c r="I15" s="273">
        <v>0.23300000000000001</v>
      </c>
      <c r="J15" s="273">
        <v>0.3</v>
      </c>
      <c r="L15" s="69">
        <v>13</v>
      </c>
      <c r="M15" s="67">
        <v>3200</v>
      </c>
      <c r="N15" s="67">
        <v>0.23300000000000001</v>
      </c>
      <c r="O15" s="67">
        <v>0.29399999999999998</v>
      </c>
      <c r="Q15" s="69">
        <v>13</v>
      </c>
      <c r="R15" s="67">
        <v>3400</v>
      </c>
      <c r="S15" s="67">
        <v>0.248</v>
      </c>
      <c r="T15" s="67">
        <v>0.32</v>
      </c>
      <c r="V15" s="69">
        <v>13</v>
      </c>
      <c r="W15" s="67">
        <v>3600</v>
      </c>
      <c r="X15" s="67">
        <v>0.26200000000000001</v>
      </c>
      <c r="Y15" s="67">
        <v>0.35</v>
      </c>
      <c r="AA15" s="69">
        <v>13</v>
      </c>
      <c r="AB15" s="67">
        <v>3000</v>
      </c>
      <c r="AC15" s="67">
        <v>0.191</v>
      </c>
      <c r="AD15" s="67">
        <v>0.25</v>
      </c>
      <c r="AF15" s="69">
        <v>13</v>
      </c>
      <c r="AG15" s="67">
        <v>3200</v>
      </c>
      <c r="AH15" s="67">
        <v>0.20300000000000001</v>
      </c>
      <c r="AI15" s="67">
        <v>0.27</v>
      </c>
      <c r="AK15" s="69">
        <v>13</v>
      </c>
      <c r="AL15" s="344"/>
      <c r="AM15" s="344"/>
      <c r="AN15" s="344"/>
      <c r="AP15" s="69">
        <v>13</v>
      </c>
      <c r="AQ15" s="67">
        <v>3400</v>
      </c>
      <c r="AR15" s="67">
        <v>0.16400000000000001</v>
      </c>
      <c r="AS15" s="67">
        <v>0.16400000000000001</v>
      </c>
      <c r="AU15" s="69">
        <v>13</v>
      </c>
      <c r="AV15" s="67">
        <v>3600</v>
      </c>
      <c r="AW15" s="67">
        <v>0.17399999999999999</v>
      </c>
      <c r="AX15" s="67">
        <v>0.23</v>
      </c>
    </row>
    <row r="16" spans="2:50" ht="14.4" x14ac:dyDescent="0.3">
      <c r="B16" s="69">
        <v>14</v>
      </c>
      <c r="C16" s="67">
        <v>2000</v>
      </c>
      <c r="D16" s="67">
        <v>0.152</v>
      </c>
      <c r="E16" s="67">
        <v>0.2</v>
      </c>
      <c r="G16" s="69">
        <v>14</v>
      </c>
      <c r="H16" s="273">
        <v>3200</v>
      </c>
      <c r="I16" s="273">
        <v>0.187</v>
      </c>
      <c r="J16" s="273">
        <v>0.24</v>
      </c>
      <c r="L16" s="69">
        <v>14</v>
      </c>
      <c r="M16" s="67">
        <v>3200</v>
      </c>
      <c r="N16" s="67">
        <v>0.187</v>
      </c>
      <c r="O16" s="67">
        <v>0.23200000000000001</v>
      </c>
      <c r="Q16" s="69">
        <v>14</v>
      </c>
      <c r="R16" s="67">
        <v>3400</v>
      </c>
      <c r="S16" s="67">
        <v>0.19800000000000001</v>
      </c>
      <c r="T16" s="67">
        <v>0.25</v>
      </c>
      <c r="V16" s="69">
        <v>14</v>
      </c>
      <c r="W16" s="67">
        <v>3600</v>
      </c>
      <c r="X16" s="67">
        <v>0.21</v>
      </c>
      <c r="Y16" s="67">
        <v>0.27</v>
      </c>
      <c r="AA16" s="69">
        <v>14</v>
      </c>
      <c r="AB16" s="67">
        <v>3000</v>
      </c>
      <c r="AC16" s="67">
        <v>0.153</v>
      </c>
      <c r="AD16" s="67">
        <v>0.2</v>
      </c>
      <c r="AF16" s="69">
        <v>14</v>
      </c>
      <c r="AG16" s="67">
        <v>3200</v>
      </c>
      <c r="AH16" s="67">
        <v>0.16300000000000001</v>
      </c>
      <c r="AI16" s="67">
        <v>0.21</v>
      </c>
      <c r="AK16" s="69">
        <v>14</v>
      </c>
      <c r="AL16" s="344"/>
      <c r="AM16" s="344"/>
      <c r="AN16" s="344"/>
      <c r="AP16" s="69">
        <v>14</v>
      </c>
      <c r="AQ16" s="67">
        <v>3400</v>
      </c>
      <c r="AR16" s="67">
        <v>0.13100000000000001</v>
      </c>
      <c r="AS16" s="67">
        <v>0.13100000000000001</v>
      </c>
      <c r="AU16" s="69">
        <v>14</v>
      </c>
      <c r="AV16" s="67">
        <v>3600</v>
      </c>
      <c r="AW16" s="67">
        <v>0.13900000000000001</v>
      </c>
      <c r="AX16" s="67">
        <v>0.18</v>
      </c>
    </row>
    <row r="17" spans="2:50" ht="14.4" x14ac:dyDescent="0.3">
      <c r="B17" s="69">
        <v>15</v>
      </c>
      <c r="C17" s="67">
        <v>2000</v>
      </c>
      <c r="D17" s="67">
        <v>0.123</v>
      </c>
      <c r="E17" s="67">
        <v>0.16</v>
      </c>
      <c r="G17" s="69">
        <v>15</v>
      </c>
      <c r="H17" s="273">
        <v>3200</v>
      </c>
      <c r="I17" s="273">
        <v>0.152</v>
      </c>
      <c r="J17" s="273">
        <v>0.19</v>
      </c>
      <c r="L17" s="69">
        <v>15</v>
      </c>
      <c r="M17" s="67">
        <v>3200</v>
      </c>
      <c r="N17" s="67">
        <v>0.152</v>
      </c>
      <c r="O17" s="67">
        <v>0.192</v>
      </c>
      <c r="Q17" s="69">
        <v>15</v>
      </c>
      <c r="R17" s="67">
        <v>3400</v>
      </c>
      <c r="S17" s="67">
        <v>0.161</v>
      </c>
      <c r="T17" s="67">
        <v>0.2</v>
      </c>
      <c r="V17" s="69">
        <v>15</v>
      </c>
      <c r="W17" s="67">
        <v>3600</v>
      </c>
      <c r="X17" s="67">
        <v>0.17100000000000001</v>
      </c>
      <c r="Y17" s="67">
        <v>0.22</v>
      </c>
      <c r="AA17" s="69">
        <v>15</v>
      </c>
      <c r="AB17" s="67">
        <v>3000</v>
      </c>
      <c r="AC17" s="67">
        <v>0.124</v>
      </c>
      <c r="AD17" s="67">
        <v>0.16</v>
      </c>
      <c r="AF17" s="69">
        <v>15</v>
      </c>
      <c r="AG17" s="67">
        <v>3200</v>
      </c>
      <c r="AH17" s="67">
        <v>0.13200000000000001</v>
      </c>
      <c r="AI17" s="67">
        <v>0.17</v>
      </c>
      <c r="AK17" s="69">
        <v>15</v>
      </c>
      <c r="AL17" s="344"/>
      <c r="AM17" s="344"/>
      <c r="AN17" s="344"/>
      <c r="AP17" s="69">
        <v>15</v>
      </c>
      <c r="AQ17" s="67">
        <v>3400</v>
      </c>
      <c r="AR17" s="67">
        <v>0.107</v>
      </c>
      <c r="AS17" s="67">
        <v>0.107</v>
      </c>
      <c r="AU17" s="69">
        <v>15</v>
      </c>
      <c r="AV17" s="67">
        <v>3600</v>
      </c>
      <c r="AW17" s="67">
        <v>0.113</v>
      </c>
      <c r="AX17" s="67">
        <v>0.15</v>
      </c>
    </row>
    <row r="18" spans="2:50" ht="14.4" x14ac:dyDescent="0.3">
      <c r="B18" s="69">
        <v>16</v>
      </c>
      <c r="C18" s="67">
        <v>2000</v>
      </c>
      <c r="D18" s="67">
        <v>0.10199999999999999</v>
      </c>
      <c r="E18" s="67">
        <v>0.13</v>
      </c>
      <c r="G18" s="69">
        <v>16</v>
      </c>
      <c r="H18" s="273">
        <v>3200</v>
      </c>
      <c r="I18" s="273">
        <v>0.125</v>
      </c>
      <c r="J18" s="273">
        <v>0.16</v>
      </c>
      <c r="L18" s="69">
        <v>16</v>
      </c>
      <c r="M18" s="67">
        <v>3200</v>
      </c>
      <c r="N18" s="67">
        <v>0.125</v>
      </c>
      <c r="O18" s="67">
        <v>0.158</v>
      </c>
      <c r="Q18" s="69">
        <v>16</v>
      </c>
      <c r="R18" s="67">
        <v>3400</v>
      </c>
      <c r="S18" s="67">
        <v>0.13300000000000001</v>
      </c>
      <c r="T18" s="67">
        <v>0.16</v>
      </c>
      <c r="V18" s="69">
        <v>16</v>
      </c>
      <c r="W18" s="67">
        <v>3600</v>
      </c>
      <c r="X18" s="67">
        <v>0.14099999999999999</v>
      </c>
      <c r="Y18" s="67">
        <v>0.18</v>
      </c>
      <c r="AA18" s="69">
        <v>16</v>
      </c>
      <c r="AB18" s="67">
        <v>3000</v>
      </c>
      <c r="AC18" s="67">
        <v>0.10199999999999999</v>
      </c>
      <c r="AD18" s="67">
        <v>0.13</v>
      </c>
      <c r="AF18" s="69">
        <v>16</v>
      </c>
      <c r="AG18" s="67">
        <v>3200</v>
      </c>
      <c r="AH18" s="67">
        <v>0.109</v>
      </c>
      <c r="AI18" s="67">
        <v>0.14000000000000001</v>
      </c>
      <c r="AK18" s="69">
        <v>16</v>
      </c>
      <c r="AL18" s="344"/>
      <c r="AM18" s="344"/>
      <c r="AN18" s="344"/>
      <c r="AP18" s="69">
        <v>16</v>
      </c>
      <c r="AQ18" s="67">
        <v>3400</v>
      </c>
      <c r="AR18" s="67">
        <v>8.7999999999999995E-2</v>
      </c>
      <c r="AS18" s="67">
        <v>8.7999999999999995E-2</v>
      </c>
      <c r="AU18" s="69">
        <v>16</v>
      </c>
      <c r="AV18" s="67">
        <v>3600</v>
      </c>
      <c r="AW18" s="67">
        <v>9.2999999999999999E-2</v>
      </c>
      <c r="AX18" s="67">
        <v>0.12</v>
      </c>
    </row>
    <row r="19" spans="2:50" ht="14.4" x14ac:dyDescent="0.3">
      <c r="B19" s="69">
        <v>17</v>
      </c>
      <c r="C19" s="67">
        <v>2000</v>
      </c>
      <c r="D19" s="67">
        <v>8.5000000000000006E-2</v>
      </c>
      <c r="E19" s="67">
        <v>0.11</v>
      </c>
      <c r="G19" s="69">
        <v>17</v>
      </c>
      <c r="H19" s="273">
        <v>3200</v>
      </c>
      <c r="I19" s="273">
        <v>0.104</v>
      </c>
      <c r="J19" s="273">
        <v>0.13</v>
      </c>
      <c r="L19" s="69">
        <v>17</v>
      </c>
      <c r="M19" s="67">
        <v>3200</v>
      </c>
      <c r="N19" s="67">
        <v>0.104</v>
      </c>
      <c r="O19" s="67">
        <v>0.13200000000000001</v>
      </c>
      <c r="Q19" s="69">
        <v>17</v>
      </c>
      <c r="R19" s="67">
        <v>3400</v>
      </c>
      <c r="S19" s="67">
        <v>0.111</v>
      </c>
      <c r="T19" s="67">
        <v>0.14000000000000001</v>
      </c>
      <c r="V19" s="69">
        <v>17</v>
      </c>
      <c r="W19" s="67">
        <v>3600</v>
      </c>
      <c r="X19" s="67">
        <v>0.11700000000000001</v>
      </c>
      <c r="Y19" s="67">
        <v>0.15</v>
      </c>
      <c r="AA19" s="69">
        <v>17</v>
      </c>
      <c r="AB19" s="67">
        <v>3000</v>
      </c>
      <c r="AC19" s="67">
        <v>8.5000000000000006E-2</v>
      </c>
      <c r="AD19" s="67">
        <v>0.11</v>
      </c>
      <c r="AF19" s="69">
        <v>17</v>
      </c>
      <c r="AG19" s="67">
        <v>3200</v>
      </c>
      <c r="AH19" s="67">
        <v>9.0999999999999998E-2</v>
      </c>
      <c r="AI19" s="67">
        <v>0.12</v>
      </c>
      <c r="AK19" s="69">
        <v>17</v>
      </c>
      <c r="AL19" s="344"/>
      <c r="AM19" s="344"/>
      <c r="AN19" s="344"/>
      <c r="AP19" s="69">
        <v>17</v>
      </c>
      <c r="AQ19" s="67">
        <v>3400</v>
      </c>
      <c r="AR19" s="67">
        <v>7.2999999999999995E-2</v>
      </c>
      <c r="AS19" s="67">
        <v>7.2999999999999995E-2</v>
      </c>
      <c r="AU19" s="69">
        <v>17</v>
      </c>
      <c r="AV19" s="67">
        <v>3600</v>
      </c>
      <c r="AW19" s="67">
        <v>7.8E-2</v>
      </c>
      <c r="AX19" s="67">
        <v>0.1</v>
      </c>
    </row>
    <row r="20" spans="2:50" ht="14.4" x14ac:dyDescent="0.3">
      <c r="B20" s="69">
        <v>18</v>
      </c>
      <c r="C20" s="67">
        <v>2000</v>
      </c>
      <c r="D20" s="67">
        <v>7.0999999999999994E-2</v>
      </c>
      <c r="E20" s="67">
        <v>0.09</v>
      </c>
      <c r="G20" s="69">
        <v>18</v>
      </c>
      <c r="H20" s="273">
        <v>3200</v>
      </c>
      <c r="I20" s="273">
        <v>8.7999999999999995E-2</v>
      </c>
      <c r="J20" s="273">
        <v>0.11</v>
      </c>
      <c r="L20" s="69">
        <v>18</v>
      </c>
      <c r="M20" s="67">
        <v>3200</v>
      </c>
      <c r="N20" s="67">
        <v>8.7999999999999995E-2</v>
      </c>
      <c r="O20" s="67">
        <v>0.112</v>
      </c>
      <c r="Q20" s="69">
        <v>18</v>
      </c>
      <c r="R20" s="67">
        <v>3400</v>
      </c>
      <c r="S20" s="67">
        <v>9.2999999999999999E-2</v>
      </c>
      <c r="T20" s="67">
        <v>0.12</v>
      </c>
      <c r="V20" s="69">
        <v>18</v>
      </c>
      <c r="W20" s="67">
        <v>3600</v>
      </c>
      <c r="X20" s="67">
        <v>9.9000000000000005E-2</v>
      </c>
      <c r="Y20" s="67">
        <v>0.13</v>
      </c>
      <c r="AA20" s="69">
        <v>18</v>
      </c>
      <c r="AB20" s="67">
        <v>3000</v>
      </c>
      <c r="AC20" s="67">
        <v>7.1999999999999995E-2</v>
      </c>
      <c r="AD20" s="67">
        <v>0.09</v>
      </c>
      <c r="AF20" s="69">
        <v>18</v>
      </c>
      <c r="AG20" s="67">
        <v>3200</v>
      </c>
      <c r="AH20" s="67">
        <v>7.6999999999999999E-2</v>
      </c>
      <c r="AI20" s="67">
        <v>0.1</v>
      </c>
      <c r="AK20" s="69">
        <v>18</v>
      </c>
      <c r="AL20" s="344"/>
      <c r="AM20" s="344"/>
      <c r="AN20" s="344"/>
      <c r="AP20" s="69">
        <v>18</v>
      </c>
      <c r="AQ20" s="67">
        <v>3400</v>
      </c>
      <c r="AR20" s="67">
        <v>6.2E-2</v>
      </c>
      <c r="AS20" s="67">
        <v>6.2E-2</v>
      </c>
      <c r="AU20" s="69">
        <v>18</v>
      </c>
      <c r="AV20" s="67">
        <v>3600</v>
      </c>
      <c r="AW20" s="67">
        <v>6.5000000000000002E-2</v>
      </c>
      <c r="AX20" s="67">
        <v>0.09</v>
      </c>
    </row>
    <row r="21" spans="2:50" ht="14.4" x14ac:dyDescent="0.3">
      <c r="B21" s="69">
        <v>19</v>
      </c>
      <c r="C21" s="67">
        <v>2000</v>
      </c>
      <c r="D21" s="67">
        <v>6.0999999999999999E-2</v>
      </c>
      <c r="E21" s="67">
        <v>0.08</v>
      </c>
      <c r="G21" s="69">
        <v>19</v>
      </c>
      <c r="H21" s="273">
        <v>3200</v>
      </c>
      <c r="I21" s="273">
        <v>7.4999999999999997E-2</v>
      </c>
      <c r="J21" s="273">
        <v>0.1</v>
      </c>
      <c r="L21" s="69">
        <v>19</v>
      </c>
      <c r="M21" s="67">
        <v>3200</v>
      </c>
      <c r="N21" s="67">
        <v>7.4999999999999997E-2</v>
      </c>
      <c r="O21" s="67">
        <v>9.6000000000000002E-2</v>
      </c>
      <c r="Q21" s="69">
        <v>19</v>
      </c>
      <c r="R21" s="67">
        <v>3400</v>
      </c>
      <c r="S21" s="67">
        <v>7.9000000000000001E-2</v>
      </c>
      <c r="T21" s="67">
        <v>0.1</v>
      </c>
      <c r="V21" s="69">
        <v>19</v>
      </c>
      <c r="W21" s="67">
        <v>3600</v>
      </c>
      <c r="X21" s="67">
        <v>8.4000000000000005E-2</v>
      </c>
      <c r="Y21" s="67">
        <v>0.11</v>
      </c>
      <c r="AA21" s="69">
        <v>19</v>
      </c>
      <c r="AB21" s="67">
        <v>3000</v>
      </c>
      <c r="AC21" s="67">
        <v>6.0999999999999999E-2</v>
      </c>
      <c r="AD21" s="67">
        <v>0.08</v>
      </c>
      <c r="AF21" s="69">
        <v>19</v>
      </c>
      <c r="AG21" s="67">
        <v>3200</v>
      </c>
      <c r="AH21" s="67">
        <v>6.5000000000000002E-2</v>
      </c>
      <c r="AI21" s="67">
        <v>0.09</v>
      </c>
      <c r="AK21" s="69">
        <v>19</v>
      </c>
      <c r="AL21" s="344"/>
      <c r="AM21" s="344"/>
      <c r="AN21" s="344"/>
      <c r="AP21" s="69">
        <v>19</v>
      </c>
      <c r="AQ21" s="67">
        <v>3400</v>
      </c>
      <c r="AR21" s="67">
        <v>5.2999999999999999E-2</v>
      </c>
      <c r="AS21" s="67">
        <v>5.2999999999999999E-2</v>
      </c>
      <c r="AU21" s="69">
        <v>19</v>
      </c>
      <c r="AV21" s="67">
        <v>3600</v>
      </c>
      <c r="AW21" s="67">
        <v>5.6000000000000001E-2</v>
      </c>
      <c r="AX21" s="67">
        <v>0.08</v>
      </c>
    </row>
    <row r="22" spans="2:50" ht="14.4" x14ac:dyDescent="0.3">
      <c r="B22" s="69">
        <v>20</v>
      </c>
      <c r="C22" s="67">
        <v>2000</v>
      </c>
      <c r="D22" s="67">
        <v>5.1999999999999998E-2</v>
      </c>
      <c r="E22" s="67">
        <v>7.0000000000000007E-2</v>
      </c>
      <c r="G22" s="69">
        <v>20</v>
      </c>
      <c r="H22" s="273">
        <v>3200</v>
      </c>
      <c r="I22" s="273">
        <v>6.4000000000000001E-2</v>
      </c>
      <c r="J22" s="273">
        <v>0.08</v>
      </c>
      <c r="L22" s="69">
        <v>20</v>
      </c>
      <c r="M22" s="67">
        <v>3200</v>
      </c>
      <c r="N22" s="67">
        <v>6.4000000000000001E-2</v>
      </c>
      <c r="O22" s="67">
        <v>8.3000000000000004E-2</v>
      </c>
      <c r="Q22" s="69">
        <v>20</v>
      </c>
      <c r="R22" s="67">
        <v>3400</v>
      </c>
      <c r="S22" s="67">
        <v>6.8000000000000005E-2</v>
      </c>
      <c r="T22" s="67">
        <v>0.09</v>
      </c>
      <c r="V22" s="69">
        <v>20</v>
      </c>
      <c r="W22" s="67">
        <v>3600</v>
      </c>
      <c r="X22" s="67">
        <v>7.1999999999999995E-2</v>
      </c>
      <c r="Y22" s="67">
        <v>0.09</v>
      </c>
      <c r="AA22" s="69">
        <v>20</v>
      </c>
      <c r="AB22" s="67">
        <v>3000</v>
      </c>
      <c r="AC22" s="67">
        <v>5.1999999999999998E-2</v>
      </c>
      <c r="AD22" s="67">
        <v>7.0000000000000007E-2</v>
      </c>
      <c r="AF22" s="69">
        <v>20</v>
      </c>
      <c r="AG22" s="67">
        <v>3200</v>
      </c>
      <c r="AH22" s="67">
        <v>5.6000000000000001E-2</v>
      </c>
      <c r="AI22" s="67">
        <v>0.08</v>
      </c>
      <c r="AK22" s="69">
        <v>20</v>
      </c>
      <c r="AL22" s="344"/>
      <c r="AM22" s="344"/>
      <c r="AN22" s="344"/>
      <c r="AP22" s="69">
        <v>20</v>
      </c>
      <c r="AQ22" s="67">
        <v>3400</v>
      </c>
      <c r="AR22" s="67">
        <v>4.4999999999999998E-2</v>
      </c>
      <c r="AS22" s="67">
        <v>4.4999999999999998E-2</v>
      </c>
      <c r="AU22" s="69">
        <v>20</v>
      </c>
      <c r="AV22" s="67">
        <v>3600</v>
      </c>
      <c r="AW22" s="67">
        <v>4.8000000000000001E-2</v>
      </c>
      <c r="AX22" s="67">
        <v>7.0000000000000007E-2</v>
      </c>
    </row>
    <row r="23" spans="2:50" ht="14.4" x14ac:dyDescent="0.3">
      <c r="B23" s="69">
        <v>21</v>
      </c>
      <c r="C23" s="67">
        <v>2000</v>
      </c>
      <c r="D23" s="67">
        <v>4.4999999999999998E-2</v>
      </c>
      <c r="E23" s="67">
        <v>0.06</v>
      </c>
      <c r="G23" s="69">
        <v>21</v>
      </c>
      <c r="H23" s="273">
        <v>3200</v>
      </c>
      <c r="I23" s="273">
        <v>5.5E-2</v>
      </c>
      <c r="J23" s="273">
        <v>7.0000000000000007E-2</v>
      </c>
      <c r="L23" s="69">
        <v>21</v>
      </c>
      <c r="M23" s="67">
        <v>3200</v>
      </c>
      <c r="N23" s="67">
        <v>5.5E-2</v>
      </c>
      <c r="O23" s="67">
        <v>7.1999999999999995E-2</v>
      </c>
      <c r="Q23" s="69">
        <v>21</v>
      </c>
      <c r="R23" s="67">
        <v>3400</v>
      </c>
      <c r="S23" s="67">
        <v>5.8999999999999997E-2</v>
      </c>
      <c r="T23" s="67">
        <v>0.08</v>
      </c>
      <c r="V23" s="69">
        <v>21</v>
      </c>
      <c r="W23" s="67">
        <v>3600</v>
      </c>
      <c r="X23" s="67">
        <v>6.2E-2</v>
      </c>
      <c r="Y23" s="67">
        <v>0.08</v>
      </c>
      <c r="AA23" s="69">
        <v>21</v>
      </c>
      <c r="AB23" s="67">
        <v>3000</v>
      </c>
      <c r="AC23" s="67">
        <v>4.4999999999999998E-2</v>
      </c>
      <c r="AD23" s="67">
        <v>0.06</v>
      </c>
      <c r="AF23" s="69">
        <v>21</v>
      </c>
      <c r="AG23" s="67">
        <v>3200</v>
      </c>
      <c r="AH23" s="67">
        <v>4.8000000000000001E-2</v>
      </c>
      <c r="AI23" s="67">
        <v>7.0000000000000007E-2</v>
      </c>
      <c r="AK23" s="69">
        <v>21</v>
      </c>
      <c r="AL23" s="344"/>
      <c r="AM23" s="344"/>
      <c r="AN23" s="344"/>
      <c r="AP23" s="69">
        <v>21</v>
      </c>
      <c r="AQ23" s="67">
        <v>3400</v>
      </c>
      <c r="AR23" s="67">
        <v>3.9E-2</v>
      </c>
      <c r="AS23" s="67">
        <v>3.9E-2</v>
      </c>
      <c r="AU23" s="69">
        <v>21</v>
      </c>
      <c r="AV23" s="67">
        <v>3600</v>
      </c>
      <c r="AW23" s="67">
        <v>4.1000000000000002E-2</v>
      </c>
      <c r="AX23" s="67">
        <v>0.06</v>
      </c>
    </row>
    <row r="24" spans="2:50" ht="15.05" customHeight="1" x14ac:dyDescent="0.3">
      <c r="B24" s="69">
        <v>22</v>
      </c>
      <c r="C24" s="67">
        <v>2000</v>
      </c>
      <c r="D24" s="67">
        <v>3.9E-2</v>
      </c>
      <c r="E24" s="67">
        <v>0.05</v>
      </c>
      <c r="G24" s="69">
        <v>22</v>
      </c>
      <c r="H24" s="273">
        <v>3200</v>
      </c>
      <c r="I24" s="273">
        <v>4.8000000000000001E-2</v>
      </c>
      <c r="J24" s="273">
        <v>0.06</v>
      </c>
      <c r="L24" s="69">
        <v>22</v>
      </c>
      <c r="M24" s="67">
        <v>3200</v>
      </c>
      <c r="N24" s="67">
        <v>4.8000000000000001E-2</v>
      </c>
      <c r="O24" s="67">
        <v>6.4000000000000001E-2</v>
      </c>
      <c r="Q24" s="69">
        <v>22</v>
      </c>
      <c r="R24" s="67">
        <v>3400</v>
      </c>
      <c r="S24" s="67">
        <v>5.0999999999999997E-2</v>
      </c>
      <c r="T24" s="67">
        <v>7.0000000000000007E-2</v>
      </c>
      <c r="V24" s="69">
        <v>22</v>
      </c>
      <c r="W24" s="67">
        <v>3600</v>
      </c>
      <c r="X24" s="67">
        <v>5.3999999999999999E-2</v>
      </c>
      <c r="Y24" s="67">
        <v>7.0000000000000007E-2</v>
      </c>
      <c r="AA24" s="69">
        <v>22</v>
      </c>
      <c r="AB24" s="67">
        <v>3000</v>
      </c>
      <c r="AC24" s="67">
        <v>3.9E-2</v>
      </c>
      <c r="AD24" s="67">
        <v>0.05</v>
      </c>
      <c r="AF24" s="69">
        <v>22</v>
      </c>
      <c r="AG24" s="67">
        <v>3200</v>
      </c>
      <c r="AH24" s="67">
        <v>4.2000000000000003E-2</v>
      </c>
      <c r="AI24" s="67">
        <v>0.06</v>
      </c>
      <c r="AK24" s="69">
        <v>22</v>
      </c>
      <c r="AL24" s="344"/>
      <c r="AM24" s="344"/>
      <c r="AN24" s="344"/>
      <c r="AP24" s="69">
        <v>22</v>
      </c>
      <c r="AQ24" s="67">
        <v>3400</v>
      </c>
      <c r="AR24" s="67">
        <v>3.4000000000000002E-2</v>
      </c>
      <c r="AS24" s="67">
        <v>3.4000000000000002E-2</v>
      </c>
      <c r="AU24" s="69">
        <v>22</v>
      </c>
      <c r="AV24" s="67">
        <v>3600</v>
      </c>
      <c r="AW24" s="67">
        <v>3.5999999999999997E-2</v>
      </c>
      <c r="AX24" s="67">
        <v>0.05</v>
      </c>
    </row>
    <row r="25" spans="2:50" x14ac:dyDescent="0.3">
      <c r="B25" s="295" t="s">
        <v>553</v>
      </c>
      <c r="C25" s="296" t="s">
        <v>578</v>
      </c>
      <c r="G25" s="295" t="s">
        <v>553</v>
      </c>
      <c r="H25" s="296" t="s">
        <v>583</v>
      </c>
      <c r="L25" s="295" t="s">
        <v>553</v>
      </c>
      <c r="M25" s="296" t="s">
        <v>584</v>
      </c>
      <c r="Q25" s="295" t="s">
        <v>553</v>
      </c>
      <c r="R25" s="296" t="s">
        <v>586</v>
      </c>
      <c r="V25" s="295" t="s">
        <v>553</v>
      </c>
      <c r="W25" s="296" t="s">
        <v>586</v>
      </c>
      <c r="AA25" s="295" t="s">
        <v>553</v>
      </c>
      <c r="AB25" s="296" t="s">
        <v>585</v>
      </c>
      <c r="AF25" s="295" t="s">
        <v>553</v>
      </c>
      <c r="AG25" s="296" t="s">
        <v>585</v>
      </c>
      <c r="AK25" s="295" t="s">
        <v>553</v>
      </c>
      <c r="AL25" s="296" t="s">
        <v>585</v>
      </c>
      <c r="AP25" s="295" t="s">
        <v>553</v>
      </c>
      <c r="AQ25" s="296" t="s">
        <v>588</v>
      </c>
      <c r="AU25" s="295" t="s">
        <v>553</v>
      </c>
      <c r="AV25" s="296" t="s">
        <v>642</v>
      </c>
    </row>
    <row r="26" spans="2:50" x14ac:dyDescent="0.3">
      <c r="AM26" s="1"/>
      <c r="AR26" s="1"/>
      <c r="AW26" s="1"/>
    </row>
    <row r="27" spans="2:50" x14ac:dyDescent="0.3">
      <c r="B27" t="s">
        <v>510</v>
      </c>
      <c r="G27" t="s">
        <v>499</v>
      </c>
      <c r="L27" t="s">
        <v>489</v>
      </c>
      <c r="M27" t="s">
        <v>511</v>
      </c>
      <c r="Q27" t="s">
        <v>489</v>
      </c>
      <c r="R27" t="s">
        <v>511</v>
      </c>
      <c r="V27" t="s">
        <v>489</v>
      </c>
      <c r="W27" t="s">
        <v>511</v>
      </c>
      <c r="AA27" t="s">
        <v>489</v>
      </c>
      <c r="AB27" t="s">
        <v>511</v>
      </c>
      <c r="AF27" t="s">
        <v>489</v>
      </c>
      <c r="AG27" t="s">
        <v>511</v>
      </c>
      <c r="AK27" t="s">
        <v>512</v>
      </c>
      <c r="AP27" t="s">
        <v>512</v>
      </c>
      <c r="AU27" t="s">
        <v>512</v>
      </c>
    </row>
    <row r="28" spans="2:50" ht="15.6" x14ac:dyDescent="0.35">
      <c r="H28" t="s">
        <v>18</v>
      </c>
      <c r="Q28" s="86" t="s">
        <v>339</v>
      </c>
      <c r="R28" s="2"/>
      <c r="V28" s="86" t="s">
        <v>339</v>
      </c>
      <c r="W28" s="2"/>
      <c r="AA28" s="86" t="s">
        <v>339</v>
      </c>
      <c r="AC28" s="1"/>
      <c r="AF28" s="86" t="s">
        <v>339</v>
      </c>
      <c r="AK28" s="86" t="s">
        <v>339</v>
      </c>
      <c r="AP28" s="86" t="s">
        <v>339</v>
      </c>
      <c r="AU28" s="86" t="s">
        <v>339</v>
      </c>
    </row>
    <row r="29" spans="2:50" ht="14.55" customHeight="1" thickBot="1" x14ac:dyDescent="0.35">
      <c r="G29" s="62" t="s">
        <v>469</v>
      </c>
      <c r="H29" s="63" t="s">
        <v>470</v>
      </c>
      <c r="I29" s="64" t="s">
        <v>2</v>
      </c>
      <c r="J29" s="64" t="s">
        <v>1</v>
      </c>
      <c r="L29" s="177" t="s">
        <v>17</v>
      </c>
      <c r="M29" s="89" t="s">
        <v>637</v>
      </c>
      <c r="Q29" s="177" t="s">
        <v>17</v>
      </c>
      <c r="R29" s="89" t="s">
        <v>637</v>
      </c>
      <c r="S29" s="1"/>
      <c r="V29" s="177" t="s">
        <v>17</v>
      </c>
      <c r="W29" s="89" t="s">
        <v>637</v>
      </c>
      <c r="X29" s="171" t="s">
        <v>636</v>
      </c>
      <c r="AA29" s="177" t="s">
        <v>17</v>
      </c>
      <c r="AB29" s="89" t="s">
        <v>484</v>
      </c>
      <c r="AF29" s="177" t="s">
        <v>17</v>
      </c>
      <c r="AG29" s="89" t="s">
        <v>638</v>
      </c>
      <c r="AH29" s="91" t="s">
        <v>518</v>
      </c>
      <c r="AI29" s="304" t="s">
        <v>484</v>
      </c>
      <c r="AK29" s="177" t="s">
        <v>17</v>
      </c>
      <c r="AL29" s="89" t="s">
        <v>638</v>
      </c>
      <c r="AM29" s="91" t="s">
        <v>518</v>
      </c>
      <c r="AN29" s="304" t="s">
        <v>484</v>
      </c>
      <c r="AP29" s="177" t="s">
        <v>17</v>
      </c>
      <c r="AQ29" s="89" t="s">
        <v>467</v>
      </c>
      <c r="AR29" s="171" t="s">
        <v>468</v>
      </c>
      <c r="AU29" s="177" t="s">
        <v>17</v>
      </c>
      <c r="AV29" s="89" t="s">
        <v>467</v>
      </c>
      <c r="AW29" s="91" t="s">
        <v>468</v>
      </c>
      <c r="AX29" s="304" t="s">
        <v>643</v>
      </c>
    </row>
    <row r="30" spans="2:50" ht="14.55" thickBot="1" x14ac:dyDescent="0.35">
      <c r="G30" s="69">
        <v>3</v>
      </c>
      <c r="H30" s="67">
        <v>18</v>
      </c>
      <c r="I30" s="67"/>
      <c r="J30" s="67"/>
      <c r="L30" s="253" t="s">
        <v>463</v>
      </c>
      <c r="M30" s="254">
        <v>104.2</v>
      </c>
      <c r="Q30" s="253" t="s">
        <v>463</v>
      </c>
      <c r="R30" s="254">
        <v>103.8</v>
      </c>
      <c r="V30" s="245" t="s">
        <v>463</v>
      </c>
      <c r="W30" s="345">
        <v>104.2</v>
      </c>
      <c r="X30" s="345">
        <v>104.2</v>
      </c>
      <c r="AA30" s="253" t="s">
        <v>463</v>
      </c>
      <c r="AB30" s="254">
        <v>104.5</v>
      </c>
      <c r="AF30" s="245">
        <v>3</v>
      </c>
      <c r="AG30" s="235">
        <v>95.5</v>
      </c>
      <c r="AH30" s="305">
        <v>95.9</v>
      </c>
      <c r="AI30" s="306">
        <v>96.1</v>
      </c>
      <c r="AK30" s="249">
        <v>3</v>
      </c>
      <c r="AL30" s="235">
        <v>95.5</v>
      </c>
      <c r="AM30" s="305">
        <v>95.9</v>
      </c>
      <c r="AN30" s="306">
        <v>96.1</v>
      </c>
      <c r="AP30" s="245">
        <v>3</v>
      </c>
      <c r="AQ30" s="235">
        <v>95.8</v>
      </c>
      <c r="AR30" s="255">
        <v>96</v>
      </c>
      <c r="AU30" s="253" t="s">
        <v>463</v>
      </c>
      <c r="AV30" s="346">
        <v>104</v>
      </c>
      <c r="AW30" s="347">
        <v>104</v>
      </c>
      <c r="AX30" s="348">
        <v>104</v>
      </c>
    </row>
    <row r="31" spans="2:50" ht="14.55" customHeight="1" x14ac:dyDescent="0.3">
      <c r="G31" s="69">
        <v>4</v>
      </c>
      <c r="H31" s="67">
        <v>144</v>
      </c>
      <c r="I31" s="67"/>
      <c r="J31" s="67"/>
      <c r="K31" s="5"/>
      <c r="L31" s="213">
        <v>3</v>
      </c>
      <c r="M31" s="190">
        <v>95.4</v>
      </c>
      <c r="Q31" s="213">
        <v>3</v>
      </c>
      <c r="R31" s="190">
        <v>95.5</v>
      </c>
      <c r="V31" s="213">
        <v>3</v>
      </c>
      <c r="W31" s="184">
        <v>95.5</v>
      </c>
      <c r="X31" s="216">
        <v>95.8</v>
      </c>
      <c r="AA31" s="213">
        <v>3</v>
      </c>
      <c r="AB31" s="190">
        <v>96</v>
      </c>
      <c r="AF31" s="213">
        <v>3.5</v>
      </c>
      <c r="AG31" s="184">
        <v>97.1</v>
      </c>
      <c r="AH31" s="185">
        <v>97.5</v>
      </c>
      <c r="AI31" s="307">
        <v>97.8</v>
      </c>
      <c r="AK31" s="224">
        <v>3.5</v>
      </c>
      <c r="AL31" s="184">
        <v>97.1</v>
      </c>
      <c r="AM31" s="185">
        <v>97.5</v>
      </c>
      <c r="AN31" s="307">
        <v>97.8</v>
      </c>
      <c r="AP31" s="213">
        <v>4</v>
      </c>
      <c r="AQ31" s="184">
        <v>99.3</v>
      </c>
      <c r="AR31" s="216">
        <v>99.6</v>
      </c>
      <c r="AU31" s="245">
        <v>3</v>
      </c>
      <c r="AV31" s="235">
        <v>95.8</v>
      </c>
      <c r="AW31" s="305">
        <v>96</v>
      </c>
      <c r="AX31" s="306">
        <v>96.3</v>
      </c>
    </row>
    <row r="32" spans="2:50" x14ac:dyDescent="0.3">
      <c r="G32" s="69">
        <v>5</v>
      </c>
      <c r="H32" s="67">
        <v>319</v>
      </c>
      <c r="I32" s="67"/>
      <c r="J32" s="67"/>
      <c r="L32" s="213">
        <v>3.5</v>
      </c>
      <c r="M32" s="190">
        <v>96.7</v>
      </c>
      <c r="Q32" s="213">
        <v>3.5</v>
      </c>
      <c r="R32" s="190">
        <v>96.7</v>
      </c>
      <c r="V32" s="213">
        <v>3.5</v>
      </c>
      <c r="W32" s="184">
        <v>96.7</v>
      </c>
      <c r="X32" s="216">
        <v>97</v>
      </c>
      <c r="AA32" s="213">
        <v>3.5</v>
      </c>
      <c r="AB32" s="190">
        <v>97.8</v>
      </c>
      <c r="AF32" s="213">
        <v>4</v>
      </c>
      <c r="AG32" s="184">
        <v>98.9</v>
      </c>
      <c r="AH32" s="185">
        <v>99.4</v>
      </c>
      <c r="AI32" s="307">
        <v>99.8</v>
      </c>
      <c r="AK32" s="224">
        <v>4</v>
      </c>
      <c r="AL32" s="184">
        <v>98.9</v>
      </c>
      <c r="AM32" s="185">
        <v>99.4</v>
      </c>
      <c r="AN32" s="307">
        <v>99.8</v>
      </c>
      <c r="AP32" s="213">
        <v>5</v>
      </c>
      <c r="AQ32" s="184">
        <v>103.4</v>
      </c>
      <c r="AR32" s="216">
        <v>103.8</v>
      </c>
      <c r="AU32" s="213">
        <v>3.5</v>
      </c>
      <c r="AV32" s="184">
        <v>97.4</v>
      </c>
      <c r="AW32" s="185">
        <v>97.7</v>
      </c>
      <c r="AX32" s="307">
        <v>98</v>
      </c>
    </row>
    <row r="33" spans="7:50" x14ac:dyDescent="0.3">
      <c r="G33" s="69">
        <v>6</v>
      </c>
      <c r="H33" s="67">
        <v>590</v>
      </c>
      <c r="I33" s="67"/>
      <c r="J33" s="67"/>
      <c r="L33" s="213">
        <v>4</v>
      </c>
      <c r="M33" s="190">
        <v>97.8</v>
      </c>
      <c r="Q33" s="213">
        <v>4</v>
      </c>
      <c r="R33" s="190">
        <v>97.8</v>
      </c>
      <c r="V33" s="213">
        <v>4</v>
      </c>
      <c r="W33" s="184">
        <v>97.8</v>
      </c>
      <c r="X33" s="216">
        <v>98.2</v>
      </c>
      <c r="AA33" s="213">
        <v>4</v>
      </c>
      <c r="AB33" s="190">
        <v>99.8</v>
      </c>
      <c r="AF33" s="213">
        <v>4.5</v>
      </c>
      <c r="AG33" s="184">
        <v>101.1</v>
      </c>
      <c r="AH33" s="185">
        <v>102</v>
      </c>
      <c r="AI33" s="307">
        <v>102.4</v>
      </c>
      <c r="AK33" s="224">
        <v>4.5</v>
      </c>
      <c r="AL33" s="184">
        <v>101.1</v>
      </c>
      <c r="AM33" s="185">
        <v>102</v>
      </c>
      <c r="AN33" s="307">
        <v>102.4</v>
      </c>
      <c r="AP33" s="213">
        <v>6</v>
      </c>
      <c r="AQ33" s="184">
        <v>104</v>
      </c>
      <c r="AR33" s="216">
        <v>104</v>
      </c>
      <c r="AU33" s="213">
        <v>4</v>
      </c>
      <c r="AV33" s="184">
        <v>99.3</v>
      </c>
      <c r="AW33" s="185">
        <v>99.6</v>
      </c>
      <c r="AX33" s="307">
        <v>100</v>
      </c>
    </row>
    <row r="34" spans="7:50" x14ac:dyDescent="0.3">
      <c r="G34" s="69">
        <v>7</v>
      </c>
      <c r="H34" s="67">
        <v>969</v>
      </c>
      <c r="I34" s="67"/>
      <c r="J34" s="67"/>
      <c r="L34" s="213">
        <v>4.5</v>
      </c>
      <c r="M34" s="190">
        <v>99.4</v>
      </c>
      <c r="Q34" s="213">
        <v>4.5</v>
      </c>
      <c r="R34" s="190">
        <v>99.5</v>
      </c>
      <c r="V34" s="213">
        <v>4.5</v>
      </c>
      <c r="W34" s="184">
        <v>99.5</v>
      </c>
      <c r="X34" s="216">
        <v>100.2</v>
      </c>
      <c r="AA34" s="213">
        <v>4.5</v>
      </c>
      <c r="AB34" s="190">
        <v>101.7</v>
      </c>
      <c r="AF34" s="213">
        <v>5</v>
      </c>
      <c r="AG34" s="184">
        <v>103.4</v>
      </c>
      <c r="AH34" s="185">
        <v>104.3</v>
      </c>
      <c r="AI34" s="307">
        <v>104.7</v>
      </c>
      <c r="AK34" s="224">
        <v>5</v>
      </c>
      <c r="AL34" s="184">
        <v>103.4</v>
      </c>
      <c r="AM34" s="185">
        <v>104.3</v>
      </c>
      <c r="AN34" s="307">
        <v>104.7</v>
      </c>
      <c r="AP34" s="213">
        <v>7</v>
      </c>
      <c r="AQ34" s="184">
        <v>103.8</v>
      </c>
      <c r="AR34" s="216">
        <v>103.8</v>
      </c>
      <c r="AU34" s="213">
        <v>4.5</v>
      </c>
      <c r="AV34" s="184">
        <v>101.2</v>
      </c>
      <c r="AW34" s="185">
        <v>101.7</v>
      </c>
      <c r="AX34" s="307">
        <v>102.2</v>
      </c>
    </row>
    <row r="35" spans="7:50" x14ac:dyDescent="0.3">
      <c r="G35" s="69">
        <v>8</v>
      </c>
      <c r="H35" s="67">
        <v>1460</v>
      </c>
      <c r="I35" s="67"/>
      <c r="J35" s="67"/>
      <c r="L35" s="213">
        <v>5</v>
      </c>
      <c r="M35" s="190">
        <v>101.5</v>
      </c>
      <c r="Q35" s="213">
        <v>5</v>
      </c>
      <c r="R35" s="190">
        <v>101.5</v>
      </c>
      <c r="S35" s="57"/>
      <c r="V35" s="213">
        <v>5</v>
      </c>
      <c r="W35" s="184">
        <v>101.5</v>
      </c>
      <c r="X35" s="216">
        <v>102.2</v>
      </c>
      <c r="AA35" s="213">
        <v>5</v>
      </c>
      <c r="AB35" s="190">
        <v>103.1</v>
      </c>
      <c r="AF35" s="213">
        <v>5.5</v>
      </c>
      <c r="AG35" s="184">
        <v>105.2</v>
      </c>
      <c r="AH35" s="185">
        <v>105.5</v>
      </c>
      <c r="AI35" s="307">
        <v>105.5</v>
      </c>
      <c r="AK35" s="224">
        <v>5.5</v>
      </c>
      <c r="AL35" s="184">
        <v>105.2</v>
      </c>
      <c r="AM35" s="185">
        <v>105.5</v>
      </c>
      <c r="AN35" s="307">
        <v>105.5</v>
      </c>
      <c r="AP35" s="213">
        <v>8</v>
      </c>
      <c r="AQ35" s="184">
        <v>103.5</v>
      </c>
      <c r="AR35" s="216">
        <v>103.5</v>
      </c>
      <c r="AU35" s="213">
        <v>5</v>
      </c>
      <c r="AV35" s="184">
        <v>103.5</v>
      </c>
      <c r="AW35" s="185">
        <v>103.9</v>
      </c>
      <c r="AX35" s="307">
        <v>104</v>
      </c>
    </row>
    <row r="36" spans="7:50" x14ac:dyDescent="0.3">
      <c r="G36" s="69">
        <v>9</v>
      </c>
      <c r="H36" s="67">
        <v>2017</v>
      </c>
      <c r="I36" s="67"/>
      <c r="J36" s="67"/>
      <c r="L36" s="213">
        <v>5.5</v>
      </c>
      <c r="M36" s="190">
        <v>103.4</v>
      </c>
      <c r="Q36" s="213">
        <v>5.5</v>
      </c>
      <c r="R36" s="190">
        <v>103.3</v>
      </c>
      <c r="S36" s="57"/>
      <c r="V36" s="213">
        <v>5.5</v>
      </c>
      <c r="W36" s="184">
        <v>103.3</v>
      </c>
      <c r="X36" s="216">
        <v>103.8</v>
      </c>
      <c r="AA36" s="213">
        <v>5.5</v>
      </c>
      <c r="AB36" s="190">
        <v>104</v>
      </c>
      <c r="AF36" s="213">
        <v>6</v>
      </c>
      <c r="AG36" s="184">
        <v>105.5</v>
      </c>
      <c r="AH36" s="185">
        <v>105.5</v>
      </c>
      <c r="AI36" s="307">
        <v>105.5</v>
      </c>
      <c r="AK36" s="224">
        <v>6</v>
      </c>
      <c r="AL36" s="184">
        <v>105.5</v>
      </c>
      <c r="AM36" s="185">
        <v>105.5</v>
      </c>
      <c r="AN36" s="307">
        <v>105.5</v>
      </c>
      <c r="AP36" s="213">
        <v>9</v>
      </c>
      <c r="AQ36" s="184">
        <v>103.3</v>
      </c>
      <c r="AR36" s="216">
        <v>103.3</v>
      </c>
      <c r="AU36" s="213">
        <v>5.5</v>
      </c>
      <c r="AV36" s="184">
        <v>104</v>
      </c>
      <c r="AW36" s="185">
        <v>104</v>
      </c>
      <c r="AX36" s="307">
        <v>104</v>
      </c>
    </row>
    <row r="37" spans="7:50" x14ac:dyDescent="0.3">
      <c r="G37" s="69">
        <v>10</v>
      </c>
      <c r="H37" s="67">
        <v>2576</v>
      </c>
      <c r="I37" s="67"/>
      <c r="J37" s="67"/>
      <c r="L37" s="213">
        <v>6</v>
      </c>
      <c r="M37" s="190">
        <v>104.1</v>
      </c>
      <c r="N37" s="57"/>
      <c r="Q37" s="213">
        <v>6</v>
      </c>
      <c r="R37" s="190">
        <v>104.1</v>
      </c>
      <c r="S37" s="57"/>
      <c r="V37" s="213">
        <v>6</v>
      </c>
      <c r="W37" s="184">
        <v>104.1</v>
      </c>
      <c r="X37" s="216">
        <v>104.2</v>
      </c>
      <c r="AA37" s="213">
        <v>6</v>
      </c>
      <c r="AB37" s="190">
        <v>104.5</v>
      </c>
      <c r="AF37" s="213">
        <v>6.5</v>
      </c>
      <c r="AG37" s="184">
        <v>105.5</v>
      </c>
      <c r="AH37" s="185">
        <v>105.5</v>
      </c>
      <c r="AI37" s="307">
        <v>105.5</v>
      </c>
      <c r="AK37" s="224">
        <v>6.5</v>
      </c>
      <c r="AL37" s="184">
        <v>105.5</v>
      </c>
      <c r="AM37" s="185">
        <v>105.5</v>
      </c>
      <c r="AN37" s="307">
        <v>105.5</v>
      </c>
      <c r="AP37" s="213">
        <v>10</v>
      </c>
      <c r="AQ37" s="184">
        <v>103.1</v>
      </c>
      <c r="AR37" s="216">
        <v>103.1</v>
      </c>
      <c r="AU37" s="213">
        <v>6</v>
      </c>
      <c r="AV37" s="184">
        <v>104</v>
      </c>
      <c r="AW37" s="185">
        <v>104</v>
      </c>
      <c r="AX37" s="307">
        <v>104</v>
      </c>
    </row>
    <row r="38" spans="7:50" x14ac:dyDescent="0.3">
      <c r="G38" s="69">
        <v>11</v>
      </c>
      <c r="H38" s="67">
        <v>3009</v>
      </c>
      <c r="I38" s="67"/>
      <c r="J38" s="67"/>
      <c r="L38" s="213">
        <v>6.5</v>
      </c>
      <c r="M38" s="190">
        <v>104.2</v>
      </c>
      <c r="N38" s="57"/>
      <c r="Q38" s="213">
        <v>6.5</v>
      </c>
      <c r="R38" s="190">
        <v>104.2</v>
      </c>
      <c r="S38" s="57"/>
      <c r="V38" s="213">
        <v>6.5</v>
      </c>
      <c r="W38" s="184">
        <v>104.2</v>
      </c>
      <c r="X38" s="216">
        <v>104.2</v>
      </c>
      <c r="AA38" s="213">
        <v>6.5</v>
      </c>
      <c r="AB38" s="190">
        <v>104.5</v>
      </c>
      <c r="AF38" s="213">
        <v>7</v>
      </c>
      <c r="AG38" s="184">
        <v>105.5</v>
      </c>
      <c r="AH38" s="185">
        <v>105.5</v>
      </c>
      <c r="AI38" s="307">
        <v>105.5</v>
      </c>
      <c r="AK38" s="224">
        <v>7</v>
      </c>
      <c r="AL38" s="184">
        <v>105.5</v>
      </c>
      <c r="AM38" s="185">
        <v>105.5</v>
      </c>
      <c r="AN38" s="307">
        <v>105.5</v>
      </c>
      <c r="AP38" s="213">
        <v>11</v>
      </c>
      <c r="AQ38" s="184">
        <v>103.1</v>
      </c>
      <c r="AR38" s="216">
        <v>103.1</v>
      </c>
      <c r="AU38" s="213">
        <v>6.5</v>
      </c>
      <c r="AV38" s="184">
        <v>104</v>
      </c>
      <c r="AW38" s="185">
        <v>104</v>
      </c>
      <c r="AX38" s="307">
        <v>104</v>
      </c>
    </row>
    <row r="39" spans="7:50" x14ac:dyDescent="0.3">
      <c r="G39" s="69">
        <v>12</v>
      </c>
      <c r="H39" s="67">
        <v>3170</v>
      </c>
      <c r="I39" s="67"/>
      <c r="J39" s="67"/>
      <c r="L39" s="213">
        <v>7</v>
      </c>
      <c r="M39" s="225">
        <v>104.2</v>
      </c>
      <c r="N39" s="57"/>
      <c r="Q39" s="213">
        <v>7</v>
      </c>
      <c r="R39" s="225">
        <v>104.2</v>
      </c>
      <c r="S39" s="57"/>
      <c r="V39" s="186">
        <v>7</v>
      </c>
      <c r="W39" s="217">
        <v>104.2</v>
      </c>
      <c r="X39" s="231">
        <v>104.2</v>
      </c>
      <c r="AA39" s="213">
        <v>7</v>
      </c>
      <c r="AB39" s="225">
        <v>104.4</v>
      </c>
      <c r="AF39" s="213">
        <v>7.5</v>
      </c>
      <c r="AG39" s="217">
        <v>105.5</v>
      </c>
      <c r="AH39" s="185">
        <v>105.3</v>
      </c>
      <c r="AI39" s="308">
        <v>105.2</v>
      </c>
      <c r="AK39" s="301">
        <v>7.5</v>
      </c>
      <c r="AL39" s="217">
        <v>105.5</v>
      </c>
      <c r="AM39" s="185">
        <v>105.3</v>
      </c>
      <c r="AN39" s="308">
        <v>105.2</v>
      </c>
      <c r="AP39" s="186" t="s">
        <v>466</v>
      </c>
      <c r="AQ39" s="217" t="s">
        <v>466</v>
      </c>
      <c r="AR39" s="231" t="s">
        <v>466</v>
      </c>
      <c r="AU39" s="213">
        <v>7</v>
      </c>
      <c r="AV39" s="184">
        <v>103.9</v>
      </c>
      <c r="AW39" s="185">
        <v>103.8</v>
      </c>
      <c r="AX39" s="307">
        <v>103.7</v>
      </c>
    </row>
    <row r="40" spans="7:50" x14ac:dyDescent="0.3">
      <c r="G40" s="69">
        <v>13</v>
      </c>
      <c r="H40" s="67">
        <v>3170</v>
      </c>
      <c r="I40" s="67"/>
      <c r="J40" s="67"/>
      <c r="L40" s="228">
        <v>7.5</v>
      </c>
      <c r="M40" s="190">
        <v>104.2</v>
      </c>
      <c r="N40" s="57"/>
      <c r="Q40" s="228">
        <v>7.5</v>
      </c>
      <c r="R40" s="190">
        <v>104.2</v>
      </c>
      <c r="S40" s="57"/>
      <c r="V40" s="232">
        <v>7.5</v>
      </c>
      <c r="W40" s="217">
        <v>104.2</v>
      </c>
      <c r="X40" s="231">
        <v>104.2</v>
      </c>
      <c r="AA40" s="228">
        <v>7.5</v>
      </c>
      <c r="AB40" s="190">
        <v>104.1</v>
      </c>
      <c r="AF40" s="228">
        <v>8</v>
      </c>
      <c r="AG40" s="184">
        <v>105.2</v>
      </c>
      <c r="AH40" s="309">
        <v>105.1</v>
      </c>
      <c r="AI40" s="307">
        <v>105</v>
      </c>
      <c r="AK40" s="302">
        <v>8</v>
      </c>
      <c r="AL40" s="184">
        <v>105.2</v>
      </c>
      <c r="AM40" s="309">
        <v>105.1</v>
      </c>
      <c r="AN40" s="307">
        <v>105</v>
      </c>
      <c r="AP40" s="232">
        <v>22</v>
      </c>
      <c r="AQ40" s="188">
        <v>103.1</v>
      </c>
      <c r="AR40" s="233">
        <v>103.1</v>
      </c>
      <c r="AU40" s="213">
        <v>7.5</v>
      </c>
      <c r="AV40" s="217">
        <v>103.7</v>
      </c>
      <c r="AW40" s="185">
        <v>103.6</v>
      </c>
      <c r="AX40" s="308">
        <v>103.6</v>
      </c>
    </row>
    <row r="41" spans="7:50" x14ac:dyDescent="0.3">
      <c r="G41" s="69">
        <v>14</v>
      </c>
      <c r="H41" s="67">
        <v>3170</v>
      </c>
      <c r="I41" s="67"/>
      <c r="J41" s="67"/>
      <c r="L41" s="213">
        <v>8</v>
      </c>
      <c r="M41" s="190">
        <v>104.1</v>
      </c>
      <c r="N41" s="57"/>
      <c r="Q41" s="213">
        <v>8</v>
      </c>
      <c r="R41" s="190">
        <v>104.1</v>
      </c>
      <c r="S41" s="57"/>
      <c r="V41" s="213">
        <v>8</v>
      </c>
      <c r="W41" s="217">
        <v>104.1</v>
      </c>
      <c r="X41" s="231">
        <v>104</v>
      </c>
      <c r="AA41" s="213">
        <v>8</v>
      </c>
      <c r="AB41" s="190">
        <v>103.9</v>
      </c>
      <c r="AF41" s="213">
        <v>8.5</v>
      </c>
      <c r="AG41" s="184">
        <v>105.5</v>
      </c>
      <c r="AH41" s="185">
        <v>105</v>
      </c>
      <c r="AI41" s="307">
        <v>104.9</v>
      </c>
      <c r="AK41" s="302">
        <v>8.5</v>
      </c>
      <c r="AL41" s="184">
        <v>105.5</v>
      </c>
      <c r="AM41" s="309">
        <v>105</v>
      </c>
      <c r="AN41" s="307">
        <v>104.9</v>
      </c>
      <c r="AQ41" s="57"/>
      <c r="AU41" s="228">
        <v>8</v>
      </c>
      <c r="AV41" s="184">
        <v>103.5</v>
      </c>
      <c r="AW41" s="309">
        <v>103.5</v>
      </c>
      <c r="AX41" s="307">
        <v>103.5</v>
      </c>
    </row>
    <row r="42" spans="7:50" x14ac:dyDescent="0.3">
      <c r="G42" s="69">
        <v>15</v>
      </c>
      <c r="H42" s="67">
        <v>3170</v>
      </c>
      <c r="I42" s="67"/>
      <c r="J42" s="67"/>
      <c r="L42" s="213">
        <v>8.5</v>
      </c>
      <c r="M42" s="190">
        <v>103.9</v>
      </c>
      <c r="N42" s="57"/>
      <c r="Q42" s="213">
        <v>8.5</v>
      </c>
      <c r="R42" s="190">
        <v>103.9</v>
      </c>
      <c r="S42" s="57"/>
      <c r="V42" s="213">
        <v>8.5</v>
      </c>
      <c r="W42" s="217">
        <v>103.9</v>
      </c>
      <c r="X42" s="231">
        <v>103.8</v>
      </c>
      <c r="AA42" s="213">
        <v>8.5</v>
      </c>
      <c r="AB42" s="190">
        <v>103.8</v>
      </c>
      <c r="AF42" s="213">
        <v>9</v>
      </c>
      <c r="AG42" s="184">
        <v>104.9</v>
      </c>
      <c r="AH42" s="185">
        <v>104.8</v>
      </c>
      <c r="AI42" s="307">
        <v>104.8</v>
      </c>
      <c r="AK42" s="302">
        <v>9</v>
      </c>
      <c r="AL42" s="184">
        <v>104.9</v>
      </c>
      <c r="AM42" s="309">
        <v>104.8</v>
      </c>
      <c r="AN42" s="307">
        <v>104.8</v>
      </c>
      <c r="AQ42" s="57"/>
      <c r="AU42" s="213">
        <v>8.5</v>
      </c>
      <c r="AV42" s="184">
        <v>103.5</v>
      </c>
      <c r="AW42" s="185">
        <v>103.5</v>
      </c>
      <c r="AX42" s="307">
        <v>103.5</v>
      </c>
    </row>
    <row r="43" spans="7:50" x14ac:dyDescent="0.3">
      <c r="G43" s="69">
        <v>16</v>
      </c>
      <c r="H43" s="67">
        <v>3170</v>
      </c>
      <c r="I43" s="67"/>
      <c r="J43" s="67"/>
      <c r="L43" s="213">
        <v>9</v>
      </c>
      <c r="M43" s="190">
        <v>103.8</v>
      </c>
      <c r="N43" s="57"/>
      <c r="Q43" s="213">
        <v>9</v>
      </c>
      <c r="R43" s="190">
        <v>103.8</v>
      </c>
      <c r="S43" s="57"/>
      <c r="V43" s="213">
        <v>9</v>
      </c>
      <c r="W43" s="217">
        <v>103.8</v>
      </c>
      <c r="X43" s="217">
        <v>103.8</v>
      </c>
      <c r="AA43" s="213">
        <v>9</v>
      </c>
      <c r="AB43" s="190">
        <v>103.8</v>
      </c>
      <c r="AF43" s="213">
        <v>9.5</v>
      </c>
      <c r="AG43" s="184">
        <v>104.8</v>
      </c>
      <c r="AH43" s="185">
        <v>104.7</v>
      </c>
      <c r="AI43" s="307">
        <v>104.7</v>
      </c>
      <c r="AK43" s="302">
        <v>9.5</v>
      </c>
      <c r="AL43" s="184">
        <v>104.8</v>
      </c>
      <c r="AM43" s="309">
        <v>104.7</v>
      </c>
      <c r="AN43" s="307">
        <v>104.7</v>
      </c>
      <c r="AQ43" s="57"/>
      <c r="AU43" s="213">
        <v>9</v>
      </c>
      <c r="AV43" s="184">
        <v>103.5</v>
      </c>
      <c r="AW43" s="185">
        <v>103.5</v>
      </c>
      <c r="AX43" s="307">
        <v>103.5</v>
      </c>
    </row>
    <row r="44" spans="7:50" x14ac:dyDescent="0.3">
      <c r="G44" s="69">
        <v>17</v>
      </c>
      <c r="H44" s="67">
        <v>3170</v>
      </c>
      <c r="I44" s="67"/>
      <c r="J44" s="67"/>
      <c r="L44" s="186" t="s">
        <v>466</v>
      </c>
      <c r="M44" s="225" t="s">
        <v>466</v>
      </c>
      <c r="N44" s="57"/>
      <c r="Q44" s="186" t="s">
        <v>466</v>
      </c>
      <c r="R44" s="225" t="s">
        <v>466</v>
      </c>
      <c r="S44" s="57"/>
      <c r="V44" s="186" t="s">
        <v>466</v>
      </c>
      <c r="W44" s="217" t="s">
        <v>466</v>
      </c>
      <c r="X44" s="217" t="s">
        <v>466</v>
      </c>
      <c r="AA44" s="186" t="s">
        <v>466</v>
      </c>
      <c r="AB44" s="225" t="s">
        <v>466</v>
      </c>
      <c r="AF44" s="213">
        <v>10</v>
      </c>
      <c r="AG44" s="184">
        <v>104.7</v>
      </c>
      <c r="AH44" s="185">
        <v>104.6</v>
      </c>
      <c r="AI44" s="307">
        <v>104.6</v>
      </c>
      <c r="AK44" s="302">
        <v>10</v>
      </c>
      <c r="AL44" s="184">
        <v>104.7</v>
      </c>
      <c r="AM44" s="309">
        <v>104.6</v>
      </c>
      <c r="AN44" s="307">
        <v>104.6</v>
      </c>
      <c r="AQ44" s="57"/>
      <c r="AU44" s="213">
        <v>9.5</v>
      </c>
      <c r="AV44" s="184">
        <v>103.5</v>
      </c>
      <c r="AW44" s="185">
        <v>103.5</v>
      </c>
      <c r="AX44" s="307">
        <v>103.5</v>
      </c>
    </row>
    <row r="45" spans="7:50" x14ac:dyDescent="0.3">
      <c r="G45" s="69">
        <v>18</v>
      </c>
      <c r="H45" s="67">
        <v>3170</v>
      </c>
      <c r="I45" s="67"/>
      <c r="J45" s="67"/>
      <c r="L45" s="186">
        <v>22</v>
      </c>
      <c r="M45" s="225">
        <v>103.8</v>
      </c>
      <c r="N45" s="57"/>
      <c r="Q45" s="220">
        <v>22</v>
      </c>
      <c r="R45" s="191">
        <v>103.8</v>
      </c>
      <c r="S45" s="57"/>
      <c r="V45" s="220">
        <v>22</v>
      </c>
      <c r="W45" s="217">
        <v>103.8</v>
      </c>
      <c r="X45" s="217">
        <v>103.8</v>
      </c>
      <c r="AA45" s="220">
        <v>22</v>
      </c>
      <c r="AB45" s="191">
        <v>103.8</v>
      </c>
      <c r="AF45" s="213">
        <v>10.5</v>
      </c>
      <c r="AG45" s="184">
        <v>104.6</v>
      </c>
      <c r="AH45" s="185">
        <v>104.6</v>
      </c>
      <c r="AI45" s="307">
        <v>104.6</v>
      </c>
      <c r="AK45" s="302">
        <v>10.5</v>
      </c>
      <c r="AL45" s="184">
        <v>104.6</v>
      </c>
      <c r="AM45" s="309">
        <v>104.6</v>
      </c>
      <c r="AN45" s="307">
        <v>104.6</v>
      </c>
      <c r="AQ45" s="57"/>
      <c r="AU45" s="213">
        <v>10</v>
      </c>
      <c r="AV45" s="184">
        <v>103.5</v>
      </c>
      <c r="AW45" s="185">
        <v>103.5</v>
      </c>
      <c r="AX45" s="307">
        <v>103.5</v>
      </c>
    </row>
    <row r="46" spans="7:50" x14ac:dyDescent="0.3">
      <c r="G46" s="69">
        <v>19</v>
      </c>
      <c r="H46" s="67">
        <v>3170</v>
      </c>
      <c r="I46" s="67"/>
      <c r="J46" s="67"/>
      <c r="N46" s="57"/>
      <c r="R46" s="57"/>
      <c r="S46" s="57"/>
      <c r="W46" s="57"/>
      <c r="X46" s="57"/>
      <c r="AF46" s="186" t="s">
        <v>466</v>
      </c>
      <c r="AG46" s="217" t="s">
        <v>466</v>
      </c>
      <c r="AH46" s="227" t="s">
        <v>466</v>
      </c>
      <c r="AI46" s="307" t="s">
        <v>466</v>
      </c>
      <c r="AK46" s="302">
        <v>22</v>
      </c>
      <c r="AL46" s="184">
        <v>104.6</v>
      </c>
      <c r="AM46" s="311">
        <v>104.6</v>
      </c>
      <c r="AN46" s="310">
        <v>104.6</v>
      </c>
      <c r="AQ46" s="57"/>
      <c r="AU46" s="213">
        <v>10.5</v>
      </c>
      <c r="AV46" s="184">
        <v>103.5</v>
      </c>
      <c r="AW46" s="185">
        <v>103.5</v>
      </c>
      <c r="AX46" s="307">
        <v>103.5</v>
      </c>
    </row>
    <row r="47" spans="7:50" x14ac:dyDescent="0.3">
      <c r="G47" s="69">
        <v>20</v>
      </c>
      <c r="H47" s="67">
        <v>3170</v>
      </c>
      <c r="I47" s="67"/>
      <c r="J47" s="67"/>
      <c r="N47" s="57"/>
      <c r="R47" s="57"/>
      <c r="S47" s="57"/>
      <c r="W47" s="57"/>
      <c r="X47" s="57"/>
      <c r="AF47" s="220">
        <v>22</v>
      </c>
      <c r="AG47" s="188">
        <v>104.6</v>
      </c>
      <c r="AH47" s="189">
        <v>104.6</v>
      </c>
      <c r="AI47" s="310">
        <v>104.6</v>
      </c>
      <c r="AQ47" s="57"/>
      <c r="AU47" s="186" t="s">
        <v>466</v>
      </c>
      <c r="AV47" s="217" t="s">
        <v>466</v>
      </c>
      <c r="AW47" s="227" t="s">
        <v>466</v>
      </c>
      <c r="AX47" s="307" t="s">
        <v>466</v>
      </c>
    </row>
    <row r="48" spans="7:50" x14ac:dyDescent="0.3">
      <c r="G48" s="69">
        <v>21</v>
      </c>
      <c r="H48" s="67">
        <v>3170</v>
      </c>
      <c r="I48" s="67"/>
      <c r="J48" s="67"/>
      <c r="N48" s="57"/>
      <c r="AU48" s="220">
        <v>22</v>
      </c>
      <c r="AV48" s="188">
        <v>103.5</v>
      </c>
      <c r="AW48" s="189">
        <v>103.5</v>
      </c>
      <c r="AX48" s="310">
        <v>103.5</v>
      </c>
    </row>
    <row r="49" spans="3:48" x14ac:dyDescent="0.3">
      <c r="G49" s="69">
        <v>22</v>
      </c>
      <c r="H49" s="67">
        <v>3170</v>
      </c>
      <c r="I49" s="67"/>
      <c r="J49" s="67"/>
      <c r="N49" s="57"/>
    </row>
    <row r="50" spans="3:48" x14ac:dyDescent="0.3">
      <c r="N50" s="57"/>
      <c r="R50" s="57"/>
      <c r="W50" s="57"/>
      <c r="AG50" s="57"/>
      <c r="AL50" s="57"/>
      <c r="AQ50" s="57"/>
      <c r="AV50" s="57"/>
    </row>
    <row r="51" spans="3:48" x14ac:dyDescent="0.3">
      <c r="N51" s="57"/>
      <c r="R51" s="57"/>
      <c r="W51" s="57"/>
      <c r="AG51" s="57"/>
      <c r="AL51" s="57"/>
      <c r="AQ51" s="57"/>
      <c r="AV51" s="57"/>
    </row>
    <row r="52" spans="3:48" x14ac:dyDescent="0.3">
      <c r="G52" t="s">
        <v>294</v>
      </c>
      <c r="H52" s="1" t="s">
        <v>295</v>
      </c>
    </row>
    <row r="53" spans="3:48" x14ac:dyDescent="0.3">
      <c r="H53" s="1" t="s">
        <v>296</v>
      </c>
    </row>
    <row r="61" spans="3:48" x14ac:dyDescent="0.3">
      <c r="AA61" s="170"/>
    </row>
    <row r="62" spans="3:48" x14ac:dyDescent="0.3">
      <c r="U62" s="170"/>
      <c r="Z62" s="170"/>
      <c r="AA62" s="170"/>
    </row>
    <row r="63" spans="3:48" x14ac:dyDescent="0.3">
      <c r="U63" s="170"/>
      <c r="Z63" s="170"/>
      <c r="AA63" s="170"/>
    </row>
    <row r="64" spans="3:48" x14ac:dyDescent="0.3">
      <c r="C64" s="57"/>
      <c r="U64" s="170"/>
      <c r="Z64" s="170"/>
      <c r="AA64" s="170"/>
    </row>
    <row r="65" spans="21:27" x14ac:dyDescent="0.3">
      <c r="U65" s="170"/>
      <c r="Z65" s="170"/>
      <c r="AA65" s="170"/>
    </row>
    <row r="66" spans="21:27" x14ac:dyDescent="0.3">
      <c r="U66" s="170"/>
      <c r="Z66" s="170"/>
      <c r="AA66" s="170"/>
    </row>
    <row r="67" spans="21:27" x14ac:dyDescent="0.3">
      <c r="U67" s="170"/>
      <c r="Z67" s="170"/>
      <c r="AA67" s="170"/>
    </row>
    <row r="68" spans="21:27" x14ac:dyDescent="0.3">
      <c r="U68" s="170"/>
      <c r="Z68" s="170"/>
      <c r="AA68" s="170"/>
    </row>
    <row r="69" spans="21:27" x14ac:dyDescent="0.3">
      <c r="U69" s="170"/>
      <c r="Z69" s="170"/>
      <c r="AA69" s="170"/>
    </row>
    <row r="70" spans="21:27" x14ac:dyDescent="0.3">
      <c r="U70" s="170"/>
      <c r="Z70" s="170"/>
      <c r="AA70" s="170"/>
    </row>
    <row r="71" spans="21:27" x14ac:dyDescent="0.3">
      <c r="U71" s="170"/>
      <c r="Z71" s="170"/>
      <c r="AA71" s="170"/>
    </row>
    <row r="96" spans="3:5" x14ac:dyDescent="0.3">
      <c r="C96" s="1"/>
      <c r="D96" s="1"/>
      <c r="E96" s="1"/>
    </row>
  </sheetData>
  <phoneticPr fontId="0" type="noConversion"/>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B66FC-6113-4C61-8327-F64CE4F73F46}">
  <dimension ref="B1:AJ80"/>
  <sheetViews>
    <sheetView topLeftCell="A7" zoomScaleNormal="100" workbookViewId="0">
      <selection activeCell="AA46" sqref="AA46:AB67"/>
    </sheetView>
  </sheetViews>
  <sheetFormatPr baseColWidth="10" defaultRowHeight="14" x14ac:dyDescent="0.3"/>
  <cols>
    <col min="1" max="1" width="2.59765625" customWidth="1"/>
    <col min="2" max="2" width="5.296875" bestFit="1" customWidth="1"/>
    <col min="3" max="3" width="6.59765625" customWidth="1"/>
    <col min="4" max="4" width="7.5" bestFit="1" customWidth="1"/>
    <col min="5" max="5" width="8.3984375" customWidth="1"/>
    <col min="6" max="6" width="4.09765625" customWidth="1"/>
    <col min="7" max="10" width="5.09765625" customWidth="1"/>
    <col min="11" max="11" width="4.59765625" customWidth="1"/>
    <col min="12" max="12" width="5.59765625" customWidth="1"/>
    <col min="13" max="15" width="6.5" customWidth="1"/>
    <col min="16" max="16" width="5.5" customWidth="1"/>
    <col min="17" max="17" width="5.296875" bestFit="1" customWidth="1"/>
    <col min="18" max="18" width="6.69921875" customWidth="1"/>
    <col min="19" max="20" width="7.5" bestFit="1" customWidth="1"/>
    <col min="21" max="21" width="5.19921875" customWidth="1"/>
    <col min="22" max="22" width="5.59765625" customWidth="1"/>
    <col min="23" max="23" width="6.59765625" customWidth="1"/>
    <col min="24" max="24" width="7.5" bestFit="1" customWidth="1"/>
    <col min="25" max="25" width="5.8984375" bestFit="1" customWidth="1"/>
    <col min="26" max="26" width="5.296875" customWidth="1"/>
    <col min="27" max="27" width="6.19921875" customWidth="1"/>
    <col min="28" max="28" width="6.8984375" customWidth="1"/>
    <col min="29" max="29" width="6.59765625" customWidth="1"/>
    <col min="30" max="30" width="6.19921875" customWidth="1"/>
  </cols>
  <sheetData>
    <row r="1" spans="2:36" ht="26.35" customHeight="1" x14ac:dyDescent="0.3">
      <c r="B1" s="398" t="s">
        <v>851</v>
      </c>
      <c r="C1" s="398"/>
      <c r="D1" s="398"/>
      <c r="E1" s="398"/>
      <c r="G1" s="398" t="s">
        <v>859</v>
      </c>
      <c r="H1" s="398"/>
      <c r="I1" s="398"/>
      <c r="L1" s="398" t="s">
        <v>842</v>
      </c>
      <c r="M1" s="398"/>
      <c r="N1" s="398"/>
      <c r="O1" s="398"/>
      <c r="Q1" s="398" t="s">
        <v>837</v>
      </c>
      <c r="R1" s="398"/>
      <c r="S1" s="398"/>
      <c r="T1" s="398"/>
      <c r="V1" s="398" t="s">
        <v>835</v>
      </c>
      <c r="W1" s="398"/>
      <c r="X1" s="398"/>
      <c r="Y1" s="398"/>
      <c r="Z1" s="362"/>
      <c r="AA1" s="398" t="s">
        <v>836</v>
      </c>
      <c r="AB1" s="398"/>
      <c r="AC1" s="398"/>
      <c r="AD1" s="398"/>
      <c r="AE1" s="398"/>
      <c r="AF1" s="398"/>
      <c r="AG1" s="398"/>
      <c r="AH1" s="398"/>
      <c r="AI1" s="398"/>
      <c r="AJ1" s="398"/>
    </row>
    <row r="3" spans="2:36" ht="30.1" thickBot="1" x14ac:dyDescent="0.35">
      <c r="B3" s="266" t="s">
        <v>575</v>
      </c>
      <c r="C3" s="267" t="s">
        <v>576</v>
      </c>
      <c r="D3" s="294" t="s">
        <v>551</v>
      </c>
      <c r="E3" s="294" t="s">
        <v>552</v>
      </c>
      <c r="G3" s="266" t="s">
        <v>575</v>
      </c>
      <c r="H3" s="267" t="s">
        <v>576</v>
      </c>
      <c r="I3" s="294" t="s">
        <v>551</v>
      </c>
      <c r="J3" s="294" t="s">
        <v>552</v>
      </c>
      <c r="L3" s="266" t="s">
        <v>575</v>
      </c>
      <c r="M3" s="267" t="s">
        <v>576</v>
      </c>
      <c r="N3" s="294" t="s">
        <v>551</v>
      </c>
      <c r="O3" s="294" t="s">
        <v>552</v>
      </c>
      <c r="Q3" s="266" t="s">
        <v>575</v>
      </c>
      <c r="R3" s="267" t="s">
        <v>576</v>
      </c>
      <c r="S3" s="294" t="s">
        <v>551</v>
      </c>
      <c r="T3" s="294" t="s">
        <v>552</v>
      </c>
      <c r="V3" s="266" t="s">
        <v>575</v>
      </c>
      <c r="W3" s="267" t="s">
        <v>576</v>
      </c>
      <c r="X3" s="294" t="s">
        <v>551</v>
      </c>
      <c r="Y3" s="294" t="s">
        <v>552</v>
      </c>
      <c r="AA3" s="266" t="s">
        <v>575</v>
      </c>
      <c r="AB3" s="267" t="s">
        <v>576</v>
      </c>
      <c r="AC3" s="294" t="s">
        <v>551</v>
      </c>
      <c r="AD3" s="294" t="s">
        <v>552</v>
      </c>
    </row>
    <row r="4" spans="2:36" x14ac:dyDescent="0.3">
      <c r="B4" s="69">
        <v>3</v>
      </c>
      <c r="C4" s="67">
        <v>57</v>
      </c>
      <c r="D4" s="67">
        <v>0.20899999999999999</v>
      </c>
      <c r="E4" s="67">
        <v>0.89100000000000001</v>
      </c>
      <c r="G4" s="69">
        <v>3</v>
      </c>
      <c r="H4" s="67">
        <v>31</v>
      </c>
      <c r="I4" s="67">
        <v>0.13700000000000001</v>
      </c>
      <c r="J4" s="67">
        <v>0.91100000000000003</v>
      </c>
      <c r="L4" s="69">
        <v>3</v>
      </c>
      <c r="M4" s="67">
        <v>56</v>
      </c>
      <c r="N4" s="67">
        <v>0.20499999999999999</v>
      </c>
      <c r="O4" s="67">
        <v>0.89500000000000002</v>
      </c>
      <c r="Q4" s="69">
        <v>3</v>
      </c>
      <c r="R4" s="67">
        <v>47</v>
      </c>
      <c r="S4" s="67">
        <v>0.151</v>
      </c>
      <c r="T4" s="67">
        <v>0.89400000000000002</v>
      </c>
      <c r="V4" s="69">
        <v>3</v>
      </c>
      <c r="W4" s="69">
        <v>89</v>
      </c>
      <c r="X4" s="69">
        <v>0.23699999999999999</v>
      </c>
      <c r="Y4" s="69">
        <v>0.95299999999999996</v>
      </c>
      <c r="AA4" s="69">
        <v>3</v>
      </c>
      <c r="AB4" s="67">
        <v>89</v>
      </c>
      <c r="AC4" s="67">
        <v>0.23699999999999999</v>
      </c>
      <c r="AD4" s="67">
        <v>0.95299999999999996</v>
      </c>
    </row>
    <row r="5" spans="2:36" x14ac:dyDescent="0.3">
      <c r="B5" s="69">
        <v>4</v>
      </c>
      <c r="C5" s="67">
        <v>243</v>
      </c>
      <c r="D5" s="67">
        <v>0.375</v>
      </c>
      <c r="E5" s="67">
        <v>0.84199999999999997</v>
      </c>
      <c r="G5" s="69">
        <v>3.5</v>
      </c>
      <c r="H5" s="67">
        <v>91</v>
      </c>
      <c r="I5" s="67">
        <v>0.253</v>
      </c>
      <c r="J5" s="67">
        <v>0.84699999999999998</v>
      </c>
      <c r="L5" s="69">
        <v>3.5</v>
      </c>
      <c r="M5" s="67">
        <v>130</v>
      </c>
      <c r="N5" s="67">
        <v>0.3</v>
      </c>
      <c r="O5" s="67">
        <v>0.86699999999999999</v>
      </c>
      <c r="Q5" s="69">
        <v>3.5</v>
      </c>
      <c r="R5" s="67">
        <v>126</v>
      </c>
      <c r="S5" s="67">
        <v>0.254</v>
      </c>
      <c r="T5" s="67">
        <v>0.876</v>
      </c>
      <c r="V5" s="69">
        <v>3.5</v>
      </c>
      <c r="W5" s="69">
        <v>178</v>
      </c>
      <c r="X5" s="69">
        <v>0.29899999999999999</v>
      </c>
      <c r="Y5" s="69">
        <v>0.88</v>
      </c>
      <c r="AA5" s="69">
        <v>3.5</v>
      </c>
      <c r="AB5" s="67">
        <v>178</v>
      </c>
      <c r="AC5" s="67">
        <v>0.29899999999999999</v>
      </c>
      <c r="AD5" s="67">
        <v>0.88</v>
      </c>
    </row>
    <row r="6" spans="2:36" x14ac:dyDescent="0.3">
      <c r="B6" s="69">
        <v>5</v>
      </c>
      <c r="C6" s="67">
        <v>556</v>
      </c>
      <c r="D6" s="67">
        <v>0.44</v>
      </c>
      <c r="E6" s="67">
        <v>0.82099999999999995</v>
      </c>
      <c r="G6" s="69">
        <v>4</v>
      </c>
      <c r="H6" s="67">
        <v>179</v>
      </c>
      <c r="I6" s="67">
        <v>0.33400000000000002</v>
      </c>
      <c r="J6" s="67">
        <v>0.82699999999999996</v>
      </c>
      <c r="L6" s="69">
        <v>4</v>
      </c>
      <c r="M6" s="67">
        <v>241</v>
      </c>
      <c r="N6" s="67">
        <v>0.372</v>
      </c>
      <c r="O6" s="67">
        <v>0.84399999999999997</v>
      </c>
      <c r="Q6" s="69">
        <v>4</v>
      </c>
      <c r="R6" s="67">
        <v>252</v>
      </c>
      <c r="S6" s="67">
        <v>0.34100000000000003</v>
      </c>
      <c r="T6" s="67">
        <v>0.85599999999999998</v>
      </c>
      <c r="V6" s="69">
        <v>4</v>
      </c>
      <c r="W6" s="69">
        <v>328</v>
      </c>
      <c r="X6" s="69">
        <v>0.36899999999999999</v>
      </c>
      <c r="Y6" s="69">
        <v>0.84699999999999998</v>
      </c>
      <c r="AA6" s="69">
        <v>4</v>
      </c>
      <c r="AB6" s="67">
        <v>328</v>
      </c>
      <c r="AC6" s="67">
        <v>0.36899999999999999</v>
      </c>
      <c r="AD6" s="67">
        <v>0.84699999999999998</v>
      </c>
    </row>
    <row r="7" spans="2:36" x14ac:dyDescent="0.3">
      <c r="B7" s="69">
        <v>6</v>
      </c>
      <c r="C7" s="67">
        <v>1010</v>
      </c>
      <c r="D7" s="67">
        <v>0.46200000000000002</v>
      </c>
      <c r="E7" s="67">
        <v>0.81899999999999995</v>
      </c>
      <c r="G7" s="69">
        <v>4.5</v>
      </c>
      <c r="H7" s="67">
        <v>289</v>
      </c>
      <c r="I7" s="67">
        <v>0.378</v>
      </c>
      <c r="J7" s="67">
        <v>0.81299999999999994</v>
      </c>
      <c r="L7" s="69">
        <v>4.5</v>
      </c>
      <c r="M7" s="67">
        <v>383</v>
      </c>
      <c r="N7" s="67">
        <v>0.41599999999999998</v>
      </c>
      <c r="O7" s="67">
        <v>0.82899999999999996</v>
      </c>
      <c r="Q7" s="69">
        <v>4.5</v>
      </c>
      <c r="R7" s="67">
        <v>415</v>
      </c>
      <c r="S7" s="67">
        <v>0.39400000000000002</v>
      </c>
      <c r="T7" s="67">
        <v>0.83799999999999997</v>
      </c>
      <c r="V7" s="69">
        <v>4.5</v>
      </c>
      <c r="W7" s="67">
        <v>522</v>
      </c>
      <c r="X7" s="67">
        <v>0.41199999999999998</v>
      </c>
      <c r="Y7" s="67">
        <v>0.82799999999999996</v>
      </c>
      <c r="AA7" s="69">
        <v>4.5</v>
      </c>
      <c r="AB7" s="67">
        <v>522</v>
      </c>
      <c r="AC7" s="67">
        <v>0.41199999999999998</v>
      </c>
      <c r="AD7" s="67">
        <v>0.82799999999999996</v>
      </c>
    </row>
    <row r="8" spans="2:36" x14ac:dyDescent="0.3">
      <c r="B8" s="69">
        <v>7</v>
      </c>
      <c r="C8" s="67">
        <v>1640</v>
      </c>
      <c r="D8" s="67">
        <v>0.47299999999999998</v>
      </c>
      <c r="E8" s="67">
        <v>0.81799999999999995</v>
      </c>
      <c r="G8" s="69">
        <v>5</v>
      </c>
      <c r="H8" s="67">
        <v>424</v>
      </c>
      <c r="I8" s="67">
        <v>0.40500000000000003</v>
      </c>
      <c r="J8" s="67">
        <v>0.80300000000000005</v>
      </c>
      <c r="L8" s="69">
        <v>5</v>
      </c>
      <c r="M8" s="67">
        <v>555</v>
      </c>
      <c r="N8" s="67">
        <v>0.439</v>
      </c>
      <c r="O8" s="67">
        <v>0.82099999999999995</v>
      </c>
      <c r="Q8" s="69">
        <v>5</v>
      </c>
      <c r="R8" s="67">
        <v>613</v>
      </c>
      <c r="S8" s="67">
        <v>0.42399999999999999</v>
      </c>
      <c r="T8" s="67">
        <v>0.82499999999999996</v>
      </c>
      <c r="V8" s="69">
        <v>5</v>
      </c>
      <c r="W8" s="67">
        <v>758</v>
      </c>
      <c r="X8" s="67">
        <v>0.436</v>
      </c>
      <c r="Y8" s="67">
        <v>0.82399999999999995</v>
      </c>
      <c r="AA8" s="69">
        <v>5</v>
      </c>
      <c r="AB8" s="67">
        <v>758</v>
      </c>
      <c r="AC8" s="67">
        <v>0.436</v>
      </c>
      <c r="AD8" s="67">
        <v>0.82399999999999995</v>
      </c>
    </row>
    <row r="9" spans="2:36" x14ac:dyDescent="0.3">
      <c r="B9" s="69">
        <v>8</v>
      </c>
      <c r="C9" s="67">
        <v>2459</v>
      </c>
      <c r="D9" s="67">
        <v>0.47499999999999998</v>
      </c>
      <c r="E9" s="67">
        <v>0.80200000000000005</v>
      </c>
      <c r="G9" s="69">
        <v>5.5</v>
      </c>
      <c r="H9" s="67">
        <v>588</v>
      </c>
      <c r="I9" s="67">
        <v>0.42199999999999999</v>
      </c>
      <c r="J9" s="67">
        <v>0.8</v>
      </c>
      <c r="L9" s="69">
        <v>5.5</v>
      </c>
      <c r="M9" s="67">
        <v>762</v>
      </c>
      <c r="N9" s="67">
        <v>0.45300000000000001</v>
      </c>
      <c r="O9" s="67">
        <v>0.81799999999999995</v>
      </c>
      <c r="Q9" s="69">
        <v>5.5</v>
      </c>
      <c r="R9" s="67">
        <v>848</v>
      </c>
      <c r="S9" s="67">
        <v>0.441</v>
      </c>
      <c r="T9" s="67">
        <v>0.82</v>
      </c>
      <c r="V9" s="69">
        <v>5.5</v>
      </c>
      <c r="W9" s="67">
        <v>1040</v>
      </c>
      <c r="X9" s="67">
        <v>0.45</v>
      </c>
      <c r="Y9" s="67">
        <v>0.82799999999999996</v>
      </c>
      <c r="AA9" s="69">
        <v>5.5</v>
      </c>
      <c r="AB9" s="67">
        <v>1040</v>
      </c>
      <c r="AC9" s="67">
        <v>0.45</v>
      </c>
      <c r="AD9" s="67">
        <v>0.82799999999999996</v>
      </c>
    </row>
    <row r="10" spans="2:36" x14ac:dyDescent="0.3">
      <c r="B10" s="69">
        <v>9</v>
      </c>
      <c r="C10" s="67">
        <v>3376</v>
      </c>
      <c r="D10" s="67">
        <v>0.45800000000000002</v>
      </c>
      <c r="E10" s="67">
        <v>0.73</v>
      </c>
      <c r="G10" s="69">
        <v>6</v>
      </c>
      <c r="H10" s="67">
        <v>785</v>
      </c>
      <c r="I10" s="67">
        <v>0.434</v>
      </c>
      <c r="J10" s="67">
        <v>0.80200000000000005</v>
      </c>
      <c r="L10" s="69">
        <v>6</v>
      </c>
      <c r="M10" s="67">
        <v>1009</v>
      </c>
      <c r="N10" s="67">
        <v>0.46200000000000002</v>
      </c>
      <c r="O10" s="67">
        <v>0.81899999999999995</v>
      </c>
      <c r="Q10" s="69">
        <v>6</v>
      </c>
      <c r="R10" s="67">
        <v>1128</v>
      </c>
      <c r="S10" s="67">
        <v>0.45200000000000001</v>
      </c>
      <c r="T10" s="67">
        <v>0.82099999999999995</v>
      </c>
      <c r="V10" s="69">
        <v>6</v>
      </c>
      <c r="W10" s="67">
        <v>1376</v>
      </c>
      <c r="X10" s="67">
        <v>0.45800000000000002</v>
      </c>
      <c r="Y10" s="67">
        <v>0.83299999999999996</v>
      </c>
      <c r="AA10" s="69">
        <v>6</v>
      </c>
      <c r="AB10" s="67">
        <v>1376</v>
      </c>
      <c r="AC10" s="67">
        <v>0.45800000000000002</v>
      </c>
      <c r="AD10" s="67">
        <v>0.83299999999999996</v>
      </c>
    </row>
    <row r="11" spans="2:36" x14ac:dyDescent="0.3">
      <c r="B11" s="69">
        <v>10</v>
      </c>
      <c r="C11" s="67">
        <v>4105</v>
      </c>
      <c r="D11" s="67">
        <v>0.40600000000000003</v>
      </c>
      <c r="E11" s="67">
        <v>0.59699999999999998</v>
      </c>
      <c r="G11" s="69">
        <v>6.5</v>
      </c>
      <c r="H11" s="67">
        <v>1018</v>
      </c>
      <c r="I11" s="67">
        <v>0.442</v>
      </c>
      <c r="J11" s="67">
        <v>0.80400000000000005</v>
      </c>
      <c r="L11" s="69">
        <v>6.5</v>
      </c>
      <c r="M11" s="67">
        <v>1300</v>
      </c>
      <c r="N11" s="67">
        <v>0.46800000000000003</v>
      </c>
      <c r="O11" s="67">
        <v>0.81899999999999995</v>
      </c>
      <c r="Q11" s="69">
        <v>6.5</v>
      </c>
      <c r="R11" s="67">
        <v>1457</v>
      </c>
      <c r="S11" s="67">
        <v>0.45900000000000002</v>
      </c>
      <c r="T11" s="67">
        <v>0.82399999999999995</v>
      </c>
      <c r="V11" s="69">
        <v>6.5</v>
      </c>
      <c r="W11" s="67">
        <v>1771</v>
      </c>
      <c r="X11" s="67">
        <v>0.46400000000000002</v>
      </c>
      <c r="Y11" s="67">
        <v>0.83599999999999997</v>
      </c>
      <c r="AA11" s="69">
        <v>6.5</v>
      </c>
      <c r="AB11" s="67">
        <v>1771</v>
      </c>
      <c r="AC11" s="67">
        <v>0.46400000000000002</v>
      </c>
      <c r="AD11" s="67">
        <v>0.83599999999999997</v>
      </c>
    </row>
    <row r="12" spans="2:36" x14ac:dyDescent="0.3">
      <c r="B12" s="69">
        <v>11</v>
      </c>
      <c r="C12" s="67">
        <v>4440</v>
      </c>
      <c r="D12" s="67">
        <v>0.33</v>
      </c>
      <c r="E12" s="67">
        <v>0.45200000000000001</v>
      </c>
      <c r="G12" s="69">
        <v>7</v>
      </c>
      <c r="H12" s="67">
        <v>1288</v>
      </c>
      <c r="I12" s="67">
        <v>0.44800000000000001</v>
      </c>
      <c r="J12" s="67">
        <v>0.80500000000000005</v>
      </c>
      <c r="L12" s="69">
        <v>7</v>
      </c>
      <c r="M12" s="67">
        <v>1638</v>
      </c>
      <c r="N12" s="67">
        <v>0.47199999999999998</v>
      </c>
      <c r="O12" s="67">
        <v>0.81899999999999995</v>
      </c>
      <c r="Q12" s="69">
        <v>7</v>
      </c>
      <c r="R12" s="67">
        <v>1840</v>
      </c>
      <c r="S12" s="67">
        <v>0.46400000000000002</v>
      </c>
      <c r="T12" s="67">
        <v>0.82499999999999996</v>
      </c>
      <c r="V12" s="69">
        <v>7</v>
      </c>
      <c r="W12" s="67">
        <v>2230</v>
      </c>
      <c r="X12" s="67">
        <v>0.46800000000000003</v>
      </c>
      <c r="Y12" s="67">
        <v>0.83699999999999997</v>
      </c>
      <c r="AA12" s="69">
        <v>7</v>
      </c>
      <c r="AB12" s="67">
        <v>2230</v>
      </c>
      <c r="AC12" s="67">
        <v>0.46800000000000003</v>
      </c>
      <c r="AD12" s="67">
        <v>0.83699999999999997</v>
      </c>
    </row>
    <row r="13" spans="2:36" x14ac:dyDescent="0.3">
      <c r="B13" s="69">
        <v>12</v>
      </c>
      <c r="C13" s="67">
        <v>4491</v>
      </c>
      <c r="D13" s="67">
        <v>0.25700000000000001</v>
      </c>
      <c r="E13" s="67">
        <v>0.33900000000000002</v>
      </c>
      <c r="G13" s="69">
        <v>7.5</v>
      </c>
      <c r="H13" s="67">
        <v>1598</v>
      </c>
      <c r="I13" s="67">
        <v>0.45200000000000001</v>
      </c>
      <c r="J13" s="67">
        <v>0.80100000000000005</v>
      </c>
      <c r="L13" s="69">
        <v>7.5</v>
      </c>
      <c r="M13" s="67">
        <v>2026</v>
      </c>
      <c r="N13" s="67">
        <v>0.47499999999999998</v>
      </c>
      <c r="O13" s="67">
        <v>0.81699999999999995</v>
      </c>
      <c r="Q13" s="69">
        <v>7.5</v>
      </c>
      <c r="R13" s="67">
        <v>2281</v>
      </c>
      <c r="S13" s="67">
        <v>0.46800000000000003</v>
      </c>
      <c r="T13" s="67">
        <v>0.82299999999999995</v>
      </c>
      <c r="V13" s="69">
        <v>7.5</v>
      </c>
      <c r="W13" s="67">
        <v>2758</v>
      </c>
      <c r="X13" s="67">
        <v>0.47</v>
      </c>
      <c r="Y13" s="67">
        <v>0.83499999999999996</v>
      </c>
      <c r="AA13" s="69">
        <v>7.5</v>
      </c>
      <c r="AB13" s="67">
        <v>2757</v>
      </c>
      <c r="AC13" s="67">
        <v>0.47</v>
      </c>
      <c r="AD13" s="67">
        <v>0.83499999999999996</v>
      </c>
    </row>
    <row r="14" spans="2:36" x14ac:dyDescent="0.3">
      <c r="B14" s="69">
        <v>13</v>
      </c>
      <c r="C14" s="67">
        <v>4498</v>
      </c>
      <c r="D14" s="67">
        <v>0.20200000000000001</v>
      </c>
      <c r="E14" s="67">
        <v>0.25900000000000001</v>
      </c>
      <c r="G14" s="69">
        <v>8</v>
      </c>
      <c r="H14" s="67">
        <v>1944</v>
      </c>
      <c r="I14" s="67">
        <v>0.45300000000000001</v>
      </c>
      <c r="J14" s="67">
        <v>0.78900000000000003</v>
      </c>
      <c r="L14" s="69">
        <v>8</v>
      </c>
      <c r="M14" s="67">
        <v>2462</v>
      </c>
      <c r="N14" s="67">
        <v>0.47499999999999998</v>
      </c>
      <c r="O14" s="67">
        <v>0.80800000000000005</v>
      </c>
      <c r="Q14" s="69">
        <v>8</v>
      </c>
      <c r="R14" s="67">
        <v>2775</v>
      </c>
      <c r="S14" s="67">
        <v>0.46899999999999997</v>
      </c>
      <c r="T14" s="67">
        <v>0.81200000000000006</v>
      </c>
      <c r="V14" s="69">
        <v>8</v>
      </c>
      <c r="W14" s="67">
        <v>3351</v>
      </c>
      <c r="X14" s="67">
        <v>0.47099999999999997</v>
      </c>
      <c r="Y14" s="67">
        <v>0.82499999999999996</v>
      </c>
      <c r="AA14" s="69">
        <v>8</v>
      </c>
      <c r="AB14" s="67">
        <v>3346</v>
      </c>
      <c r="AC14" s="67">
        <v>0.47</v>
      </c>
      <c r="AD14" s="67">
        <v>0.82499999999999996</v>
      </c>
    </row>
    <row r="15" spans="2:36" x14ac:dyDescent="0.3">
      <c r="B15" s="69">
        <v>14</v>
      </c>
      <c r="C15" s="67">
        <v>4500</v>
      </c>
      <c r="D15" s="67">
        <v>0.16200000000000001</v>
      </c>
      <c r="E15" s="67">
        <v>0.20399999999999999</v>
      </c>
      <c r="G15" s="69">
        <v>8.5</v>
      </c>
      <c r="H15" s="67">
        <v>2318</v>
      </c>
      <c r="I15" s="67">
        <v>0.45</v>
      </c>
      <c r="J15" s="67">
        <v>0.76300000000000001</v>
      </c>
      <c r="L15" s="69">
        <v>8.5</v>
      </c>
      <c r="M15" s="67">
        <v>2934</v>
      </c>
      <c r="N15" s="67">
        <v>0.47199999999999998</v>
      </c>
      <c r="O15" s="67">
        <v>0.78600000000000003</v>
      </c>
      <c r="Q15" s="69">
        <v>8.5</v>
      </c>
      <c r="R15" s="67">
        <v>3312</v>
      </c>
      <c r="S15" s="67">
        <v>0.46700000000000003</v>
      </c>
      <c r="T15" s="67">
        <v>0.78700000000000003</v>
      </c>
      <c r="V15" s="69">
        <v>8.5</v>
      </c>
      <c r="W15" s="67">
        <v>3988</v>
      </c>
      <c r="X15" s="67">
        <v>0.46700000000000003</v>
      </c>
      <c r="Y15" s="67">
        <v>0.80200000000000005</v>
      </c>
      <c r="AA15" s="69">
        <v>8.5</v>
      </c>
      <c r="AB15" s="67">
        <v>3974</v>
      </c>
      <c r="AC15" s="67">
        <v>0.46500000000000002</v>
      </c>
      <c r="AD15" s="67">
        <v>0.80400000000000005</v>
      </c>
    </row>
    <row r="16" spans="2:36" x14ac:dyDescent="0.3">
      <c r="B16" s="69">
        <v>15</v>
      </c>
      <c r="C16" s="67">
        <v>4500</v>
      </c>
      <c r="D16" s="67">
        <v>0.13200000000000001</v>
      </c>
      <c r="E16" s="67">
        <v>0.16500000000000001</v>
      </c>
      <c r="G16" s="69">
        <v>9</v>
      </c>
      <c r="H16" s="67">
        <v>2704</v>
      </c>
      <c r="I16" s="67">
        <v>0.443</v>
      </c>
      <c r="J16" s="67">
        <v>0.72499999999999998</v>
      </c>
      <c r="L16" s="69">
        <v>9</v>
      </c>
      <c r="M16" s="67">
        <v>3421</v>
      </c>
      <c r="N16" s="67">
        <v>0.46400000000000002</v>
      </c>
      <c r="O16" s="67">
        <v>0.749</v>
      </c>
      <c r="Q16" s="69">
        <v>9</v>
      </c>
      <c r="R16" s="67">
        <v>3868</v>
      </c>
      <c r="S16" s="67">
        <v>0.45900000000000002</v>
      </c>
      <c r="T16" s="67">
        <v>0.75</v>
      </c>
      <c r="V16" s="69">
        <v>9</v>
      </c>
      <c r="W16" s="67">
        <v>4617</v>
      </c>
      <c r="X16" s="67">
        <v>0.45600000000000002</v>
      </c>
      <c r="Y16" s="67">
        <v>0.75900000000000001</v>
      </c>
      <c r="AA16" s="69">
        <v>9</v>
      </c>
      <c r="AB16" s="67">
        <v>4600</v>
      </c>
      <c r="AC16" s="67">
        <v>0.45400000000000001</v>
      </c>
      <c r="AD16" s="67">
        <v>0.76600000000000001</v>
      </c>
    </row>
    <row r="17" spans="2:30" x14ac:dyDescent="0.3">
      <c r="B17" s="69">
        <v>16</v>
      </c>
      <c r="C17" s="67">
        <v>4500</v>
      </c>
      <c r="D17" s="67">
        <v>0.109</v>
      </c>
      <c r="E17" s="67">
        <v>0.13500000000000001</v>
      </c>
      <c r="G17" s="69">
        <v>9.5</v>
      </c>
      <c r="H17" s="67">
        <v>3089</v>
      </c>
      <c r="I17" s="67">
        <v>0.43</v>
      </c>
      <c r="J17" s="67">
        <v>0.68</v>
      </c>
      <c r="L17" s="69">
        <v>9.5</v>
      </c>
      <c r="M17" s="67">
        <v>3887</v>
      </c>
      <c r="N17" s="67">
        <v>0.44800000000000001</v>
      </c>
      <c r="O17" s="67">
        <v>0.69799999999999995</v>
      </c>
      <c r="Q17" s="69">
        <v>9.5</v>
      </c>
      <c r="R17" s="67">
        <v>4421</v>
      </c>
      <c r="S17" s="67">
        <v>0.44600000000000001</v>
      </c>
      <c r="T17" s="67">
        <v>0.70399999999999996</v>
      </c>
      <c r="V17" s="69">
        <v>9.5</v>
      </c>
      <c r="W17" s="67">
        <v>5166</v>
      </c>
      <c r="X17" s="67">
        <v>0.433</v>
      </c>
      <c r="Y17" s="67">
        <v>0.69599999999999995</v>
      </c>
      <c r="AA17" s="69">
        <v>9.5</v>
      </c>
      <c r="AB17" s="67">
        <v>5177</v>
      </c>
      <c r="AC17" s="67">
        <v>0.434</v>
      </c>
      <c r="AD17" s="67">
        <v>0.71299999999999997</v>
      </c>
    </row>
    <row r="18" spans="2:30" x14ac:dyDescent="0.3">
      <c r="B18" s="69">
        <v>17</v>
      </c>
      <c r="C18" s="67">
        <v>4500</v>
      </c>
      <c r="D18" s="67">
        <v>9.0999999999999998E-2</v>
      </c>
      <c r="E18" s="67">
        <v>0.113</v>
      </c>
      <c r="G18" s="69">
        <v>10</v>
      </c>
      <c r="H18" s="67">
        <v>3460</v>
      </c>
      <c r="I18" s="67">
        <v>0.41299999999999998</v>
      </c>
      <c r="J18" s="67">
        <v>0.63100000000000001</v>
      </c>
      <c r="L18" s="69">
        <v>10</v>
      </c>
      <c r="M18" s="67">
        <v>4294</v>
      </c>
      <c r="N18" s="67">
        <v>0.42499999999999999</v>
      </c>
      <c r="O18" s="67">
        <v>0.63600000000000001</v>
      </c>
      <c r="Q18" s="69">
        <v>10</v>
      </c>
      <c r="R18" s="67">
        <v>4948</v>
      </c>
      <c r="S18" s="67">
        <v>0.42799999999999999</v>
      </c>
      <c r="T18" s="67">
        <v>0.65300000000000002</v>
      </c>
      <c r="V18" s="69">
        <v>10</v>
      </c>
      <c r="W18" s="67">
        <v>5584</v>
      </c>
      <c r="X18" s="67">
        <v>0.40200000000000002</v>
      </c>
      <c r="Y18" s="67">
        <v>0.62</v>
      </c>
      <c r="AA18" s="69">
        <v>10</v>
      </c>
      <c r="AB18" s="67">
        <v>5660</v>
      </c>
      <c r="AC18" s="67">
        <v>0.40699999999999997</v>
      </c>
      <c r="AD18" s="67">
        <v>0.64800000000000002</v>
      </c>
    </row>
    <row r="19" spans="2:30" x14ac:dyDescent="0.3">
      <c r="B19" s="69">
        <v>18</v>
      </c>
      <c r="C19" s="67">
        <v>4499</v>
      </c>
      <c r="D19" s="67">
        <v>7.5999999999999998E-2</v>
      </c>
      <c r="E19" s="67">
        <v>9.5000000000000001E-2</v>
      </c>
      <c r="G19" s="69">
        <v>10.5</v>
      </c>
      <c r="H19" s="67">
        <v>3808</v>
      </c>
      <c r="I19" s="67">
        <v>0.39200000000000002</v>
      </c>
      <c r="J19" s="67">
        <v>0.58099999999999996</v>
      </c>
      <c r="L19" s="69">
        <v>10.5</v>
      </c>
      <c r="M19" s="67">
        <v>4611</v>
      </c>
      <c r="N19" s="67">
        <v>0.39400000000000002</v>
      </c>
      <c r="O19" s="67">
        <v>0.56799999999999995</v>
      </c>
      <c r="Q19" s="69">
        <v>10.5</v>
      </c>
      <c r="R19" s="67">
        <v>5421</v>
      </c>
      <c r="S19" s="67">
        <v>0.40500000000000003</v>
      </c>
      <c r="T19" s="67">
        <v>0.6</v>
      </c>
      <c r="V19" s="69">
        <v>10.5</v>
      </c>
      <c r="W19" s="67">
        <v>5862</v>
      </c>
      <c r="X19" s="67">
        <v>0.36399999999999999</v>
      </c>
      <c r="Y19" s="67">
        <v>0.54100000000000004</v>
      </c>
      <c r="AA19" s="69">
        <v>10.5</v>
      </c>
      <c r="AB19" s="67">
        <v>6024</v>
      </c>
      <c r="AC19" s="67">
        <v>0.374</v>
      </c>
      <c r="AD19" s="67">
        <v>0.57599999999999996</v>
      </c>
    </row>
    <row r="20" spans="2:30" x14ac:dyDescent="0.3">
      <c r="B20" s="69">
        <v>19</v>
      </c>
      <c r="C20" s="67">
        <v>4495</v>
      </c>
      <c r="D20" s="67">
        <v>6.5000000000000002E-2</v>
      </c>
      <c r="E20" s="67">
        <v>8.1000000000000003E-2</v>
      </c>
      <c r="G20" s="69">
        <v>11</v>
      </c>
      <c r="H20" s="67">
        <v>4125</v>
      </c>
      <c r="I20" s="67">
        <v>0.37</v>
      </c>
      <c r="J20" s="67">
        <v>0.53300000000000003</v>
      </c>
      <c r="L20" s="69">
        <v>11</v>
      </c>
      <c r="M20" s="67">
        <v>4829</v>
      </c>
      <c r="N20" s="67">
        <v>0.35899999999999999</v>
      </c>
      <c r="O20" s="67">
        <v>0.499</v>
      </c>
      <c r="Q20" s="69">
        <v>11</v>
      </c>
      <c r="R20" s="67">
        <v>5812</v>
      </c>
      <c r="S20" s="67">
        <v>0.378</v>
      </c>
      <c r="T20" s="67">
        <v>0.54500000000000004</v>
      </c>
      <c r="V20" s="69">
        <v>11</v>
      </c>
      <c r="W20" s="67">
        <v>6028</v>
      </c>
      <c r="X20" s="67">
        <v>0.32600000000000001</v>
      </c>
      <c r="Y20" s="67">
        <v>0.46600000000000003</v>
      </c>
      <c r="AA20" s="69">
        <v>11</v>
      </c>
      <c r="AB20" s="67">
        <v>6272</v>
      </c>
      <c r="AC20" s="67">
        <v>0.33900000000000002</v>
      </c>
      <c r="AD20" s="67">
        <v>0.50600000000000001</v>
      </c>
    </row>
    <row r="21" spans="2:30" x14ac:dyDescent="0.3">
      <c r="B21" s="69">
        <v>20</v>
      </c>
      <c r="C21" s="67">
        <v>4475</v>
      </c>
      <c r="D21" s="67">
        <v>5.5E-2</v>
      </c>
      <c r="E21" s="67">
        <v>7.0000000000000007E-2</v>
      </c>
      <c r="G21" s="69">
        <v>11.5</v>
      </c>
      <c r="H21" s="67">
        <v>4402</v>
      </c>
      <c r="I21" s="67">
        <v>0.34499999999999997</v>
      </c>
      <c r="J21" s="67">
        <v>0.48699999999999999</v>
      </c>
      <c r="L21" s="69">
        <v>11.5</v>
      </c>
      <c r="M21" s="67">
        <v>4942</v>
      </c>
      <c r="N21" s="67">
        <v>0.32100000000000001</v>
      </c>
      <c r="O21" s="67">
        <v>0.436</v>
      </c>
      <c r="Q21" s="69">
        <v>11.5</v>
      </c>
      <c r="R21" s="67">
        <v>6106</v>
      </c>
      <c r="S21" s="67">
        <v>0.34699999999999998</v>
      </c>
      <c r="T21" s="67">
        <v>0.48899999999999999</v>
      </c>
      <c r="V21" s="69">
        <v>11.5</v>
      </c>
      <c r="W21" s="67">
        <v>6117</v>
      </c>
      <c r="X21" s="67">
        <v>0.28899999999999998</v>
      </c>
      <c r="Y21" s="67">
        <v>0.40200000000000002</v>
      </c>
      <c r="AA21" s="69">
        <v>11.5</v>
      </c>
      <c r="AB21" s="67">
        <v>6424</v>
      </c>
      <c r="AC21" s="67">
        <v>0.30399999999999999</v>
      </c>
      <c r="AD21" s="67">
        <v>0.441</v>
      </c>
    </row>
    <row r="22" spans="2:30" x14ac:dyDescent="0.3">
      <c r="B22" s="69">
        <v>21</v>
      </c>
      <c r="C22" s="67">
        <v>4423</v>
      </c>
      <c r="D22" s="67">
        <v>4.7E-2</v>
      </c>
      <c r="E22" s="67">
        <v>0.06</v>
      </c>
      <c r="G22" s="69">
        <v>12</v>
      </c>
      <c r="H22" s="67">
        <v>4630</v>
      </c>
      <c r="I22" s="67">
        <v>0.32</v>
      </c>
      <c r="J22" s="67">
        <v>0.442</v>
      </c>
      <c r="L22" s="69">
        <v>12</v>
      </c>
      <c r="M22" s="67">
        <v>4978</v>
      </c>
      <c r="N22" s="67">
        <v>0.28499999999999998</v>
      </c>
      <c r="O22" s="67">
        <v>0.379</v>
      </c>
      <c r="Q22" s="69">
        <v>12</v>
      </c>
      <c r="R22" s="67">
        <v>6309</v>
      </c>
      <c r="S22" s="67">
        <v>0.316</v>
      </c>
      <c r="T22" s="67">
        <v>0.436</v>
      </c>
      <c r="V22" s="69">
        <v>12</v>
      </c>
      <c r="W22" s="67">
        <v>6161</v>
      </c>
      <c r="X22" s="67">
        <v>0.25600000000000001</v>
      </c>
      <c r="Y22" s="67">
        <v>0.34699999999999998</v>
      </c>
      <c r="AA22" s="69">
        <v>12</v>
      </c>
      <c r="AB22" s="67">
        <v>6510</v>
      </c>
      <c r="AC22" s="67">
        <v>0.27100000000000002</v>
      </c>
      <c r="AD22" s="67">
        <v>0.38300000000000001</v>
      </c>
    </row>
    <row r="23" spans="2:30" x14ac:dyDescent="0.3">
      <c r="B23" s="69">
        <v>22</v>
      </c>
      <c r="C23" s="67">
        <v>4326</v>
      </c>
      <c r="D23" s="67">
        <v>0.04</v>
      </c>
      <c r="E23" s="67">
        <v>5.1999999999999998E-2</v>
      </c>
      <c r="G23" s="69">
        <v>12.5</v>
      </c>
      <c r="H23" s="67">
        <v>4806</v>
      </c>
      <c r="I23" s="67">
        <v>0.29399999999999998</v>
      </c>
      <c r="J23" s="67">
        <v>0.39900000000000002</v>
      </c>
      <c r="L23" s="69">
        <v>12.5</v>
      </c>
      <c r="M23" s="67">
        <v>4990</v>
      </c>
      <c r="N23" s="67">
        <v>0.253</v>
      </c>
      <c r="O23" s="67">
        <v>0.33100000000000002</v>
      </c>
      <c r="Q23" s="69">
        <v>12.5</v>
      </c>
      <c r="R23" s="67">
        <v>6438</v>
      </c>
      <c r="S23" s="67">
        <v>0.28499999999999998</v>
      </c>
      <c r="T23" s="67">
        <v>0.38600000000000001</v>
      </c>
      <c r="V23" s="69">
        <v>12.5</v>
      </c>
      <c r="W23" s="67">
        <v>6183</v>
      </c>
      <c r="X23" s="67">
        <v>0.22800000000000001</v>
      </c>
      <c r="Y23" s="67">
        <v>0.30299999999999999</v>
      </c>
      <c r="AA23" s="69">
        <v>12.5</v>
      </c>
      <c r="AB23" s="67">
        <v>6556</v>
      </c>
      <c r="AC23" s="67">
        <v>0.24099999999999999</v>
      </c>
      <c r="AD23" s="67">
        <v>0.33500000000000002</v>
      </c>
    </row>
    <row r="24" spans="2:30" x14ac:dyDescent="0.3">
      <c r="B24" s="69">
        <v>23</v>
      </c>
      <c r="C24" s="67">
        <v>4185</v>
      </c>
      <c r="D24" s="67">
        <v>3.4000000000000002E-2</v>
      </c>
      <c r="E24" s="67">
        <v>4.4999999999999998E-2</v>
      </c>
      <c r="G24" s="69">
        <v>13</v>
      </c>
      <c r="H24" s="67">
        <v>4922</v>
      </c>
      <c r="I24" s="67">
        <v>0.26700000000000002</v>
      </c>
      <c r="J24" s="67">
        <v>0.35799999999999998</v>
      </c>
      <c r="L24" s="69">
        <v>13</v>
      </c>
      <c r="M24" s="67">
        <v>4995</v>
      </c>
      <c r="N24" s="67">
        <v>0.22500000000000001</v>
      </c>
      <c r="O24" s="67">
        <v>0.29099999999999998</v>
      </c>
      <c r="Q24" s="69">
        <v>13</v>
      </c>
      <c r="R24" s="67">
        <v>6513</v>
      </c>
      <c r="S24" s="67">
        <v>0.25700000000000001</v>
      </c>
      <c r="T24" s="67">
        <v>0.34200000000000003</v>
      </c>
      <c r="V24" s="69">
        <v>13</v>
      </c>
      <c r="W24" s="67">
        <v>6192</v>
      </c>
      <c r="X24" s="67">
        <v>0.20300000000000001</v>
      </c>
      <c r="Y24" s="67">
        <v>0.26600000000000001</v>
      </c>
      <c r="AA24" s="69">
        <v>13</v>
      </c>
      <c r="AB24" s="67">
        <v>6579</v>
      </c>
      <c r="AC24" s="67">
        <v>0.215</v>
      </c>
      <c r="AD24" s="67">
        <v>0.29399999999999998</v>
      </c>
    </row>
    <row r="25" spans="2:30" x14ac:dyDescent="0.3">
      <c r="B25" s="69">
        <v>24</v>
      </c>
      <c r="C25" s="67">
        <v>4020</v>
      </c>
      <c r="D25" s="67">
        <v>2.9000000000000001E-2</v>
      </c>
      <c r="E25" s="67">
        <v>3.7999999999999999E-2</v>
      </c>
      <c r="G25" s="69">
        <v>13.5</v>
      </c>
      <c r="H25" s="67">
        <v>4972</v>
      </c>
      <c r="I25" s="67">
        <v>0.24099999999999999</v>
      </c>
      <c r="J25" s="67">
        <v>0.31900000000000001</v>
      </c>
      <c r="L25" s="69">
        <v>13.5</v>
      </c>
      <c r="M25" s="67">
        <v>4998</v>
      </c>
      <c r="N25" s="67">
        <v>0.20100000000000001</v>
      </c>
      <c r="O25" s="67">
        <v>0.25700000000000001</v>
      </c>
      <c r="Q25" s="69">
        <v>13.5</v>
      </c>
      <c r="R25" s="67">
        <v>6555</v>
      </c>
      <c r="S25" s="67">
        <v>0.23100000000000001</v>
      </c>
      <c r="T25" s="67">
        <v>0.30299999999999999</v>
      </c>
      <c r="V25" s="69">
        <v>13.5</v>
      </c>
      <c r="W25" s="67">
        <v>6197</v>
      </c>
      <c r="X25" s="67">
        <v>0.18099999999999999</v>
      </c>
      <c r="Y25" s="67">
        <v>0.23499999999999999</v>
      </c>
      <c r="AA25" s="69">
        <v>13.5</v>
      </c>
      <c r="AB25" s="67">
        <v>6590</v>
      </c>
      <c r="AC25" s="67">
        <v>0.193</v>
      </c>
      <c r="AD25" s="67">
        <v>0.26</v>
      </c>
    </row>
    <row r="26" spans="2:30" x14ac:dyDescent="0.3">
      <c r="B26" s="69">
        <v>25</v>
      </c>
      <c r="C26" s="67">
        <v>3856</v>
      </c>
      <c r="D26" s="67">
        <v>2.4E-2</v>
      </c>
      <c r="E26" s="67">
        <v>3.3000000000000002E-2</v>
      </c>
      <c r="G26" s="69">
        <v>14</v>
      </c>
      <c r="H26" s="67">
        <v>4987</v>
      </c>
      <c r="I26" s="67">
        <v>0.217</v>
      </c>
      <c r="J26" s="67">
        <v>0.28399999999999997</v>
      </c>
      <c r="L26" s="69">
        <v>14</v>
      </c>
      <c r="M26" s="67">
        <v>4999</v>
      </c>
      <c r="N26" s="67">
        <v>0.18</v>
      </c>
      <c r="O26" s="67">
        <v>0.22800000000000001</v>
      </c>
      <c r="Q26" s="69">
        <v>14</v>
      </c>
      <c r="R26" s="67">
        <v>6578</v>
      </c>
      <c r="S26" s="67">
        <v>0.20699999999999999</v>
      </c>
      <c r="T26" s="67">
        <v>0.26900000000000002</v>
      </c>
      <c r="V26" s="69">
        <v>14</v>
      </c>
      <c r="W26" s="67">
        <v>6199</v>
      </c>
      <c r="X26" s="67">
        <v>0.16200000000000001</v>
      </c>
      <c r="Y26" s="67">
        <v>0.20899999999999999</v>
      </c>
      <c r="AA26" s="69">
        <v>14</v>
      </c>
      <c r="AB26" s="67">
        <v>6596</v>
      </c>
      <c r="AC26" s="67">
        <v>0.17299999999999999</v>
      </c>
      <c r="AD26" s="67">
        <v>0.23100000000000001</v>
      </c>
    </row>
    <row r="27" spans="2:30" x14ac:dyDescent="0.3">
      <c r="B27" s="69">
        <v>26</v>
      </c>
      <c r="C27" s="67">
        <v>3709</v>
      </c>
      <c r="D27" s="67">
        <v>2.1000000000000001E-2</v>
      </c>
      <c r="E27" s="67">
        <v>2.9000000000000001E-2</v>
      </c>
      <c r="G27" s="69">
        <v>14.5</v>
      </c>
      <c r="H27" s="67">
        <v>4993</v>
      </c>
      <c r="I27" s="67">
        <v>0.19500000000000001</v>
      </c>
      <c r="J27" s="67">
        <v>0.254</v>
      </c>
      <c r="L27" s="69">
        <v>14.5</v>
      </c>
      <c r="M27" s="67">
        <v>4999</v>
      </c>
      <c r="N27" s="67">
        <v>0.16200000000000001</v>
      </c>
      <c r="O27" s="67">
        <v>0.20399999999999999</v>
      </c>
      <c r="Q27" s="69">
        <v>14.5</v>
      </c>
      <c r="R27" s="67">
        <v>6589</v>
      </c>
      <c r="S27" s="67">
        <v>0.187</v>
      </c>
      <c r="T27" s="67">
        <v>0.24</v>
      </c>
      <c r="V27" s="69">
        <v>14.5</v>
      </c>
      <c r="W27" s="67">
        <v>6199</v>
      </c>
      <c r="X27" s="67">
        <v>0.14599999999999999</v>
      </c>
      <c r="Y27" s="67">
        <v>0.187</v>
      </c>
      <c r="AA27" s="69">
        <v>14.5</v>
      </c>
      <c r="AB27" s="67">
        <v>6598</v>
      </c>
      <c r="AC27" s="67">
        <v>0.156</v>
      </c>
      <c r="AD27" s="67">
        <v>0.20699999999999999</v>
      </c>
    </row>
    <row r="28" spans="2:30" x14ac:dyDescent="0.3">
      <c r="B28" s="69">
        <v>27</v>
      </c>
      <c r="C28" s="67">
        <v>3593</v>
      </c>
      <c r="D28" s="67">
        <v>1.7999999999999999E-2</v>
      </c>
      <c r="E28" s="67">
        <v>2.5000000000000001E-2</v>
      </c>
      <c r="G28" s="69">
        <v>15</v>
      </c>
      <c r="H28" s="67">
        <v>4997</v>
      </c>
      <c r="I28" s="67">
        <v>0.17699999999999999</v>
      </c>
      <c r="J28" s="67">
        <v>0.22800000000000001</v>
      </c>
      <c r="L28" s="69">
        <v>15</v>
      </c>
      <c r="M28" s="67">
        <v>5000</v>
      </c>
      <c r="N28" s="67">
        <v>0.14599999999999999</v>
      </c>
      <c r="O28" s="67">
        <v>0.183</v>
      </c>
      <c r="Q28" s="69">
        <v>15</v>
      </c>
      <c r="R28" s="67">
        <v>6595</v>
      </c>
      <c r="S28" s="67">
        <v>0.16900000000000001</v>
      </c>
      <c r="T28" s="67">
        <v>0.216</v>
      </c>
      <c r="V28" s="69">
        <v>15</v>
      </c>
      <c r="W28" s="67">
        <v>6200</v>
      </c>
      <c r="X28" s="67">
        <v>0.13200000000000001</v>
      </c>
      <c r="Y28" s="67">
        <v>0.16900000000000001</v>
      </c>
      <c r="AA28" s="69">
        <v>15</v>
      </c>
      <c r="AB28" s="67">
        <v>6599</v>
      </c>
      <c r="AC28" s="67">
        <v>0.14099999999999999</v>
      </c>
      <c r="AD28" s="67">
        <v>0.186</v>
      </c>
    </row>
    <row r="29" spans="2:30" x14ac:dyDescent="0.3">
      <c r="G29" s="69">
        <v>15.5</v>
      </c>
      <c r="H29" s="67">
        <v>4999</v>
      </c>
      <c r="I29" s="67">
        <v>0.16</v>
      </c>
      <c r="J29" s="67">
        <v>0.20499999999999999</v>
      </c>
      <c r="L29" s="69">
        <v>15.5</v>
      </c>
      <c r="M29" s="67">
        <v>5000</v>
      </c>
      <c r="N29" s="67">
        <v>0.13300000000000001</v>
      </c>
      <c r="O29" s="67">
        <v>0.16600000000000001</v>
      </c>
      <c r="Q29" s="69">
        <v>15.5</v>
      </c>
      <c r="R29" s="67">
        <v>6597</v>
      </c>
      <c r="S29" s="67">
        <v>0.153</v>
      </c>
      <c r="T29" s="67">
        <v>0.19500000000000001</v>
      </c>
      <c r="V29" s="69">
        <v>15.5</v>
      </c>
      <c r="W29" s="67">
        <v>6200</v>
      </c>
      <c r="X29" s="67">
        <v>0.12</v>
      </c>
      <c r="Y29" s="67">
        <v>0.153</v>
      </c>
      <c r="AA29" s="69">
        <v>15.5</v>
      </c>
      <c r="AB29" s="67">
        <v>6600</v>
      </c>
      <c r="AC29" s="67">
        <v>0.127</v>
      </c>
      <c r="AD29" s="67">
        <v>0.16900000000000001</v>
      </c>
    </row>
    <row r="30" spans="2:30" x14ac:dyDescent="0.3">
      <c r="G30" s="69">
        <v>16</v>
      </c>
      <c r="H30" s="67">
        <v>5000</v>
      </c>
      <c r="I30" s="67">
        <v>0.14599999999999999</v>
      </c>
      <c r="J30" s="67">
        <v>0.186</v>
      </c>
      <c r="L30" s="69">
        <v>16</v>
      </c>
      <c r="M30" s="67">
        <v>5000</v>
      </c>
      <c r="N30" s="67">
        <v>0.121</v>
      </c>
      <c r="O30" s="67">
        <v>0.15</v>
      </c>
      <c r="Q30" s="69">
        <v>16</v>
      </c>
      <c r="R30" s="67">
        <v>6599</v>
      </c>
      <c r="S30" s="67">
        <v>0.13900000000000001</v>
      </c>
      <c r="T30" s="67">
        <v>0.17599999999999999</v>
      </c>
      <c r="V30" s="69">
        <v>16</v>
      </c>
      <c r="W30" s="67">
        <v>6200</v>
      </c>
      <c r="X30" s="67">
        <v>0.109</v>
      </c>
      <c r="Y30" s="67">
        <v>0.13900000000000001</v>
      </c>
      <c r="AA30" s="69">
        <v>16</v>
      </c>
      <c r="AB30" s="67">
        <v>6600</v>
      </c>
      <c r="AC30" s="67">
        <v>0.11600000000000001</v>
      </c>
      <c r="AD30" s="67">
        <v>0.155</v>
      </c>
    </row>
    <row r="31" spans="2:30" ht="14.55" thickBot="1" x14ac:dyDescent="0.35">
      <c r="B31" s="177" t="s">
        <v>17</v>
      </c>
      <c r="C31" s="89" t="s">
        <v>852</v>
      </c>
      <c r="D31" s="91" t="s">
        <v>595</v>
      </c>
      <c r="E31" s="91" t="s">
        <v>853</v>
      </c>
      <c r="G31" s="69">
        <v>16.5</v>
      </c>
      <c r="H31" s="67">
        <v>5000</v>
      </c>
      <c r="I31" s="67">
        <v>0.13300000000000001</v>
      </c>
      <c r="J31" s="67">
        <v>0.16900000000000001</v>
      </c>
      <c r="L31" s="69">
        <v>16.5</v>
      </c>
      <c r="M31" s="67">
        <v>5000</v>
      </c>
      <c r="N31" s="67">
        <v>0.11</v>
      </c>
      <c r="O31" s="67">
        <v>0.13700000000000001</v>
      </c>
      <c r="Q31" s="69">
        <v>16.5</v>
      </c>
      <c r="R31" s="67">
        <v>6599</v>
      </c>
      <c r="S31" s="67">
        <v>0.127</v>
      </c>
      <c r="T31" s="67">
        <v>0.161</v>
      </c>
      <c r="V31" s="69">
        <v>16.5</v>
      </c>
      <c r="W31" s="67">
        <v>6200</v>
      </c>
      <c r="X31" s="67">
        <v>9.9000000000000005E-2</v>
      </c>
      <c r="Y31" s="67">
        <v>0.127</v>
      </c>
      <c r="AA31" s="69">
        <v>16.5</v>
      </c>
      <c r="AB31" s="67">
        <v>6600</v>
      </c>
      <c r="AC31" s="67">
        <v>0.106</v>
      </c>
      <c r="AD31" s="67">
        <v>0.14299999999999999</v>
      </c>
    </row>
    <row r="32" spans="2:30" x14ac:dyDescent="0.3">
      <c r="B32" s="182">
        <v>4</v>
      </c>
      <c r="C32" s="87"/>
      <c r="D32" s="262"/>
      <c r="E32" s="262" t="s">
        <v>854</v>
      </c>
      <c r="G32" s="69">
        <v>17</v>
      </c>
      <c r="H32" s="67">
        <v>5000</v>
      </c>
      <c r="I32" s="67">
        <v>0.121</v>
      </c>
      <c r="J32" s="67">
        <v>0.154</v>
      </c>
      <c r="L32" s="69">
        <v>17</v>
      </c>
      <c r="M32" s="67">
        <v>5000</v>
      </c>
      <c r="N32" s="67">
        <v>0.10100000000000001</v>
      </c>
      <c r="O32" s="67">
        <v>0.125</v>
      </c>
      <c r="Q32" s="69">
        <v>17</v>
      </c>
      <c r="R32" s="67">
        <v>6600</v>
      </c>
      <c r="S32" s="67">
        <v>0.11600000000000001</v>
      </c>
      <c r="T32" s="67">
        <v>0.14699999999999999</v>
      </c>
      <c r="V32" s="69">
        <v>17</v>
      </c>
      <c r="W32" s="67">
        <v>6200</v>
      </c>
      <c r="X32" s="67">
        <v>9.0999999999999998E-2</v>
      </c>
      <c r="Y32" s="67">
        <v>0.11700000000000001</v>
      </c>
      <c r="AA32" s="69">
        <v>17</v>
      </c>
      <c r="AB32" s="67">
        <v>6600</v>
      </c>
      <c r="AC32" s="67">
        <v>9.7000000000000003E-2</v>
      </c>
      <c r="AD32" s="67">
        <v>0.13200000000000001</v>
      </c>
    </row>
    <row r="33" spans="2:30" x14ac:dyDescent="0.3">
      <c r="B33" s="256">
        <v>5</v>
      </c>
      <c r="C33" s="257" t="s">
        <v>732</v>
      </c>
      <c r="D33" s="263" t="s">
        <v>855</v>
      </c>
      <c r="E33" s="263" t="s">
        <v>701</v>
      </c>
      <c r="G33" s="69">
        <v>17.5</v>
      </c>
      <c r="H33" s="67">
        <v>5000</v>
      </c>
      <c r="I33" s="67">
        <v>0.111</v>
      </c>
      <c r="J33" s="67">
        <v>0.14099999999999999</v>
      </c>
      <c r="L33" s="69">
        <v>17.5</v>
      </c>
      <c r="M33" s="67">
        <v>5000</v>
      </c>
      <c r="N33" s="67">
        <v>9.1999999999999998E-2</v>
      </c>
      <c r="O33" s="67">
        <v>0.115</v>
      </c>
      <c r="Q33" s="69">
        <v>17.5</v>
      </c>
      <c r="R33" s="67">
        <v>6600</v>
      </c>
      <c r="S33" s="67">
        <v>0.107</v>
      </c>
      <c r="T33" s="67">
        <v>0.13400000000000001</v>
      </c>
      <c r="V33" s="69">
        <v>17.5</v>
      </c>
      <c r="W33" s="67">
        <v>6200</v>
      </c>
      <c r="X33" s="67">
        <v>8.3000000000000004E-2</v>
      </c>
      <c r="Y33" s="67">
        <v>0.108</v>
      </c>
      <c r="AA33" s="69">
        <v>17.5</v>
      </c>
      <c r="AB33" s="67">
        <v>6600</v>
      </c>
      <c r="AC33" s="67">
        <v>8.8999999999999996E-2</v>
      </c>
      <c r="AD33" s="67">
        <v>0.123</v>
      </c>
    </row>
    <row r="34" spans="2:30" x14ac:dyDescent="0.3">
      <c r="B34" s="256">
        <v>6</v>
      </c>
      <c r="C34" s="257" t="s">
        <v>856</v>
      </c>
      <c r="D34" s="263" t="s">
        <v>857</v>
      </c>
      <c r="E34" s="263" t="s">
        <v>858</v>
      </c>
      <c r="G34" s="69">
        <v>18</v>
      </c>
      <c r="H34" s="67">
        <v>4999</v>
      </c>
      <c r="I34" s="67">
        <v>0.10199999999999999</v>
      </c>
      <c r="J34" s="67">
        <v>0.13</v>
      </c>
      <c r="L34" s="69">
        <v>18</v>
      </c>
      <c r="M34" s="67">
        <v>4999</v>
      </c>
      <c r="N34" s="67">
        <v>8.5000000000000006E-2</v>
      </c>
      <c r="O34" s="67">
        <v>0.105</v>
      </c>
      <c r="Q34" s="69">
        <v>18</v>
      </c>
      <c r="R34" s="67">
        <v>6599</v>
      </c>
      <c r="S34" s="67">
        <v>9.8000000000000004E-2</v>
      </c>
      <c r="T34" s="67">
        <v>0.123</v>
      </c>
      <c r="V34" s="69">
        <v>18</v>
      </c>
      <c r="W34" s="67">
        <v>6200</v>
      </c>
      <c r="X34" s="67">
        <v>7.5999999999999998E-2</v>
      </c>
      <c r="Y34" s="67">
        <v>0.1</v>
      </c>
      <c r="AA34" s="69">
        <v>18</v>
      </c>
      <c r="AB34" s="67">
        <v>6600</v>
      </c>
      <c r="AC34" s="67">
        <v>8.1000000000000003E-2</v>
      </c>
      <c r="AD34" s="67">
        <v>0.115</v>
      </c>
    </row>
    <row r="35" spans="2:30" x14ac:dyDescent="0.3">
      <c r="B35" s="256">
        <v>7</v>
      </c>
      <c r="C35" s="257" t="s">
        <v>858</v>
      </c>
      <c r="D35" s="263" t="s">
        <v>858</v>
      </c>
      <c r="E35" s="263" t="s">
        <v>858</v>
      </c>
      <c r="G35" s="69">
        <v>18.5</v>
      </c>
      <c r="H35" s="67">
        <v>4999</v>
      </c>
      <c r="I35" s="67">
        <v>9.4E-2</v>
      </c>
      <c r="J35" s="67">
        <v>0.11899999999999999</v>
      </c>
      <c r="L35" s="69">
        <v>18.5</v>
      </c>
      <c r="M35" s="67">
        <v>4996</v>
      </c>
      <c r="N35" s="67">
        <v>7.8E-2</v>
      </c>
      <c r="O35" s="67">
        <v>9.7000000000000003E-2</v>
      </c>
      <c r="Q35" s="69">
        <v>18.5</v>
      </c>
      <c r="R35" s="67">
        <v>6597</v>
      </c>
      <c r="S35" s="67">
        <v>0.09</v>
      </c>
      <c r="T35" s="67">
        <v>0.114</v>
      </c>
      <c r="V35" s="69">
        <v>18.5</v>
      </c>
      <c r="W35" s="67">
        <v>6200</v>
      </c>
      <c r="X35" s="67">
        <v>7.0000000000000007E-2</v>
      </c>
      <c r="Y35" s="67">
        <v>9.2999999999999999E-2</v>
      </c>
      <c r="AA35" s="69">
        <v>18.5</v>
      </c>
      <c r="AB35" s="67">
        <v>6468</v>
      </c>
      <c r="AC35" s="67">
        <v>7.2999999999999995E-2</v>
      </c>
      <c r="AD35" s="67">
        <v>9.6000000000000002E-2</v>
      </c>
    </row>
    <row r="36" spans="2:30" x14ac:dyDescent="0.3">
      <c r="B36" s="256">
        <v>8</v>
      </c>
      <c r="C36" s="257" t="s">
        <v>858</v>
      </c>
      <c r="D36" s="263" t="s">
        <v>858</v>
      </c>
      <c r="E36" s="263" t="s">
        <v>858</v>
      </c>
      <c r="G36" s="69">
        <v>19</v>
      </c>
      <c r="H36" s="67">
        <v>4996</v>
      </c>
      <c r="I36" s="67">
        <v>8.6999999999999994E-2</v>
      </c>
      <c r="J36" s="67">
        <v>0.11</v>
      </c>
      <c r="L36" s="69">
        <v>19</v>
      </c>
      <c r="M36" s="67">
        <v>4990</v>
      </c>
      <c r="N36" s="67">
        <v>7.1999999999999995E-2</v>
      </c>
      <c r="O36" s="67">
        <v>0.09</v>
      </c>
      <c r="Q36" s="69">
        <v>19</v>
      </c>
      <c r="R36" s="67">
        <v>6592</v>
      </c>
      <c r="S36" s="67">
        <v>8.3000000000000004E-2</v>
      </c>
      <c r="T36" s="67">
        <v>0.105</v>
      </c>
      <c r="V36" s="69">
        <v>19</v>
      </c>
      <c r="W36" s="67">
        <v>6200</v>
      </c>
      <c r="X36" s="67">
        <v>6.5000000000000002E-2</v>
      </c>
      <c r="Y36" s="67">
        <v>8.6999999999999994E-2</v>
      </c>
      <c r="AA36" s="69">
        <v>19</v>
      </c>
      <c r="AB36" s="67">
        <v>6336</v>
      </c>
      <c r="AC36" s="67">
        <v>6.6000000000000003E-2</v>
      </c>
      <c r="AD36" s="67">
        <v>8.6999999999999994E-2</v>
      </c>
    </row>
    <row r="37" spans="2:30" x14ac:dyDescent="0.3">
      <c r="G37" s="69">
        <v>19.5</v>
      </c>
      <c r="H37" s="67">
        <v>4993</v>
      </c>
      <c r="I37" s="67">
        <v>0.08</v>
      </c>
      <c r="J37" s="67">
        <v>0.10199999999999999</v>
      </c>
      <c r="L37" s="69">
        <v>19.5</v>
      </c>
      <c r="M37" s="67">
        <v>4978</v>
      </c>
      <c r="N37" s="67">
        <v>6.6000000000000003E-2</v>
      </c>
      <c r="O37" s="67">
        <v>8.3000000000000004E-2</v>
      </c>
      <c r="Q37" s="69">
        <v>19.5</v>
      </c>
      <c r="R37" s="67">
        <v>6581</v>
      </c>
      <c r="S37" s="67">
        <v>7.6999999999999999E-2</v>
      </c>
      <c r="T37" s="67">
        <v>9.7000000000000003E-2</v>
      </c>
      <c r="V37" s="69">
        <v>19.5</v>
      </c>
      <c r="W37" s="67">
        <v>6200</v>
      </c>
      <c r="X37" s="67">
        <v>0.06</v>
      </c>
      <c r="Y37" s="67">
        <v>8.2000000000000003E-2</v>
      </c>
      <c r="AA37" s="69">
        <v>19.5</v>
      </c>
      <c r="AB37" s="67">
        <v>6204</v>
      </c>
      <c r="AC37" s="67">
        <v>0.06</v>
      </c>
      <c r="AD37" s="67">
        <v>7.9000000000000001E-2</v>
      </c>
    </row>
    <row r="38" spans="2:30" x14ac:dyDescent="0.3">
      <c r="G38" s="69">
        <v>20</v>
      </c>
      <c r="H38" s="67">
        <v>4987</v>
      </c>
      <c r="I38" s="67">
        <v>7.3999999999999996E-2</v>
      </c>
      <c r="J38" s="67">
        <v>9.5000000000000001E-2</v>
      </c>
      <c r="L38" s="69">
        <v>20</v>
      </c>
      <c r="M38" s="67">
        <v>4956</v>
      </c>
      <c r="N38" s="67">
        <v>6.0999999999999999E-2</v>
      </c>
      <c r="O38" s="67">
        <v>7.6999999999999999E-2</v>
      </c>
      <c r="Q38" s="69">
        <v>20</v>
      </c>
      <c r="R38" s="67">
        <v>6562</v>
      </c>
      <c r="S38" s="67">
        <v>7.0999999999999994E-2</v>
      </c>
      <c r="T38" s="67">
        <v>0.09</v>
      </c>
      <c r="V38" s="69">
        <v>20</v>
      </c>
      <c r="W38" s="67">
        <v>6200</v>
      </c>
      <c r="X38" s="67">
        <v>5.6000000000000001E-2</v>
      </c>
      <c r="Y38" s="67">
        <v>7.6999999999999999E-2</v>
      </c>
      <c r="AA38" s="69">
        <v>20</v>
      </c>
      <c r="AB38" s="67">
        <v>6072</v>
      </c>
      <c r="AC38" s="67">
        <v>5.5E-2</v>
      </c>
      <c r="AD38" s="67">
        <v>7.1999999999999995E-2</v>
      </c>
    </row>
    <row r="39" spans="2:30" x14ac:dyDescent="0.3">
      <c r="G39" s="69">
        <v>20.5</v>
      </c>
      <c r="H39" s="67">
        <v>4977</v>
      </c>
      <c r="I39" s="67">
        <v>6.9000000000000006E-2</v>
      </c>
      <c r="J39" s="67">
        <v>8.7999999999999995E-2</v>
      </c>
      <c r="L39" s="69">
        <v>20.5</v>
      </c>
      <c r="M39" s="67">
        <v>4920</v>
      </c>
      <c r="N39" s="67">
        <v>5.6000000000000001E-2</v>
      </c>
      <c r="O39" s="67">
        <v>7.0999999999999994E-2</v>
      </c>
      <c r="Q39" s="69">
        <v>20.5</v>
      </c>
      <c r="R39" s="67">
        <v>6531</v>
      </c>
      <c r="S39" s="67">
        <v>6.6000000000000003E-2</v>
      </c>
      <c r="T39" s="67">
        <v>8.4000000000000005E-2</v>
      </c>
      <c r="V39" s="69">
        <v>20.5</v>
      </c>
      <c r="W39" s="67">
        <v>6080</v>
      </c>
      <c r="X39" s="67">
        <v>5.0999999999999997E-2</v>
      </c>
      <c r="Y39" s="67">
        <v>6.6000000000000003E-2</v>
      </c>
      <c r="AA39" s="69">
        <v>20.5</v>
      </c>
      <c r="AB39" s="67">
        <v>5940</v>
      </c>
      <c r="AC39" s="67">
        <v>0.05</v>
      </c>
      <c r="AD39" s="67">
        <v>6.5000000000000002E-2</v>
      </c>
    </row>
    <row r="40" spans="2:30" x14ac:dyDescent="0.3">
      <c r="G40" s="69">
        <v>21</v>
      </c>
      <c r="H40" s="67">
        <v>4960</v>
      </c>
      <c r="I40" s="67">
        <v>6.4000000000000001E-2</v>
      </c>
      <c r="J40" s="67">
        <v>8.2000000000000003E-2</v>
      </c>
      <c r="L40" s="69">
        <v>21</v>
      </c>
      <c r="M40" s="67">
        <v>4869</v>
      </c>
      <c r="N40" s="67">
        <v>5.1999999999999998E-2</v>
      </c>
      <c r="O40" s="67">
        <v>6.6000000000000003E-2</v>
      </c>
      <c r="Q40" s="69">
        <v>21</v>
      </c>
      <c r="R40" s="67">
        <v>6486</v>
      </c>
      <c r="S40" s="67">
        <v>6.0999999999999999E-2</v>
      </c>
      <c r="T40" s="67">
        <v>7.8E-2</v>
      </c>
      <c r="V40" s="69">
        <v>21</v>
      </c>
      <c r="W40" s="67">
        <v>5956</v>
      </c>
      <c r="X40" s="67">
        <v>4.5999999999999999E-2</v>
      </c>
      <c r="Y40" s="67">
        <v>0.06</v>
      </c>
      <c r="AA40" s="69">
        <v>21</v>
      </c>
      <c r="AB40" s="67">
        <v>5808</v>
      </c>
      <c r="AC40" s="67">
        <v>4.4999999999999998E-2</v>
      </c>
      <c r="AD40" s="67">
        <v>0.06</v>
      </c>
    </row>
    <row r="41" spans="2:30" x14ac:dyDescent="0.3">
      <c r="G41" s="69">
        <v>21.5</v>
      </c>
      <c r="H41" s="67">
        <v>4927</v>
      </c>
      <c r="I41" s="67">
        <v>5.8999999999999997E-2</v>
      </c>
      <c r="J41" s="67">
        <v>7.5999999999999998E-2</v>
      </c>
      <c r="L41" s="69">
        <v>21.5</v>
      </c>
      <c r="M41" s="67">
        <v>4802</v>
      </c>
      <c r="N41" s="67">
        <v>4.8000000000000001E-2</v>
      </c>
      <c r="O41" s="67">
        <v>6.0999999999999999E-2</v>
      </c>
      <c r="Q41" s="69">
        <v>21.5</v>
      </c>
      <c r="R41" s="67">
        <v>6423</v>
      </c>
      <c r="S41" s="67">
        <v>5.6000000000000001E-2</v>
      </c>
      <c r="T41" s="67">
        <v>7.1999999999999995E-2</v>
      </c>
      <c r="V41" s="69">
        <v>21.5</v>
      </c>
      <c r="W41" s="67">
        <v>5832</v>
      </c>
      <c r="X41" s="67">
        <v>4.2000000000000003E-2</v>
      </c>
      <c r="Y41" s="67">
        <v>5.5E-2</v>
      </c>
      <c r="AA41" s="69">
        <v>21.5</v>
      </c>
      <c r="AB41" s="67">
        <v>5676</v>
      </c>
      <c r="AC41" s="67">
        <v>4.1000000000000002E-2</v>
      </c>
      <c r="AD41" s="67">
        <v>5.5E-2</v>
      </c>
    </row>
    <row r="42" spans="2:30" x14ac:dyDescent="0.3">
      <c r="G42" s="69">
        <v>22</v>
      </c>
      <c r="H42" s="67">
        <v>4864</v>
      </c>
      <c r="I42" s="67">
        <v>5.3999999999999999E-2</v>
      </c>
      <c r="J42" s="67">
        <v>7.0999999999999994E-2</v>
      </c>
      <c r="L42" s="69">
        <v>22</v>
      </c>
      <c r="M42" s="67">
        <v>4720</v>
      </c>
      <c r="N42" s="67">
        <v>4.3999999999999997E-2</v>
      </c>
      <c r="O42" s="67">
        <v>5.6000000000000001E-2</v>
      </c>
      <c r="Q42" s="69">
        <v>22</v>
      </c>
      <c r="R42" s="67">
        <v>6342</v>
      </c>
      <c r="S42" s="67">
        <v>5.1999999999999998E-2</v>
      </c>
      <c r="T42" s="67">
        <v>6.7000000000000004E-2</v>
      </c>
      <c r="V42" s="69">
        <v>22</v>
      </c>
      <c r="W42" s="67">
        <v>5708</v>
      </c>
      <c r="X42" s="67">
        <v>3.9E-2</v>
      </c>
      <c r="Y42" s="67">
        <v>5.0999999999999997E-2</v>
      </c>
      <c r="AA42" s="69">
        <v>22</v>
      </c>
      <c r="AB42" s="67">
        <v>5544</v>
      </c>
      <c r="AC42" s="67">
        <v>3.6999999999999998E-2</v>
      </c>
      <c r="AD42" s="67">
        <v>0.05</v>
      </c>
    </row>
    <row r="43" spans="2:30" x14ac:dyDescent="0.3">
      <c r="G43" s="69">
        <v>22.5</v>
      </c>
      <c r="H43" s="67">
        <v>4775</v>
      </c>
      <c r="I43" s="67">
        <v>0.05</v>
      </c>
      <c r="J43" s="67">
        <v>6.6000000000000003E-2</v>
      </c>
      <c r="L43" s="69">
        <v>22.5</v>
      </c>
      <c r="M43" s="67">
        <v>4628</v>
      </c>
      <c r="N43" s="67">
        <v>0.04</v>
      </c>
      <c r="O43" s="67">
        <v>5.1999999999999998E-2</v>
      </c>
      <c r="Q43" s="69">
        <v>22.5</v>
      </c>
      <c r="R43" s="67">
        <v>6246</v>
      </c>
      <c r="S43" s="67">
        <v>4.7E-2</v>
      </c>
      <c r="T43" s="67">
        <v>6.2E-2</v>
      </c>
      <c r="V43" s="69">
        <v>22.5</v>
      </c>
      <c r="W43" s="67">
        <v>5584</v>
      </c>
      <c r="X43" s="67">
        <v>3.5000000000000003E-2</v>
      </c>
      <c r="Y43" s="67">
        <v>4.7E-2</v>
      </c>
      <c r="AA43" s="69">
        <v>22.5</v>
      </c>
      <c r="AB43" s="67">
        <v>5412</v>
      </c>
      <c r="AC43" s="67">
        <v>3.4000000000000002E-2</v>
      </c>
      <c r="AD43" s="67">
        <v>4.5999999999999999E-2</v>
      </c>
    </row>
    <row r="44" spans="2:30" x14ac:dyDescent="0.3">
      <c r="G44" s="69">
        <v>23</v>
      </c>
      <c r="H44" s="67">
        <v>4679</v>
      </c>
      <c r="I44" s="67">
        <v>4.5999999999999999E-2</v>
      </c>
      <c r="J44" s="67">
        <v>6.0999999999999999E-2</v>
      </c>
      <c r="L44" s="69">
        <v>23</v>
      </c>
      <c r="M44" s="67">
        <v>4531</v>
      </c>
      <c r="N44" s="67">
        <v>3.6999999999999998E-2</v>
      </c>
      <c r="O44" s="67">
        <v>4.8000000000000001E-2</v>
      </c>
      <c r="Q44" s="69">
        <v>23</v>
      </c>
      <c r="R44" s="67">
        <v>6137</v>
      </c>
      <c r="S44" s="67">
        <v>4.3999999999999997E-2</v>
      </c>
      <c r="T44" s="67">
        <v>5.8000000000000003E-2</v>
      </c>
      <c r="V44" s="69">
        <v>23</v>
      </c>
      <c r="W44" s="67">
        <v>5460</v>
      </c>
      <c r="X44" s="67">
        <v>3.2000000000000001E-2</v>
      </c>
      <c r="Y44" s="67">
        <v>4.2999999999999997E-2</v>
      </c>
      <c r="AA44" s="69">
        <v>23</v>
      </c>
      <c r="AB44" s="67">
        <v>5280</v>
      </c>
      <c r="AC44" s="67">
        <v>3.1E-2</v>
      </c>
      <c r="AD44" s="67">
        <v>4.2000000000000003E-2</v>
      </c>
    </row>
    <row r="45" spans="2:30" x14ac:dyDescent="0.3">
      <c r="G45" s="69">
        <v>23.5</v>
      </c>
      <c r="H45" s="67">
        <v>4580</v>
      </c>
      <c r="I45" s="67">
        <v>4.2000000000000003E-2</v>
      </c>
      <c r="J45" s="67">
        <v>5.6000000000000001E-2</v>
      </c>
      <c r="L45" s="69">
        <v>23.5</v>
      </c>
      <c r="M45" s="67">
        <v>4432</v>
      </c>
      <c r="N45" s="67">
        <v>3.4000000000000002E-2</v>
      </c>
      <c r="O45" s="67">
        <v>4.4999999999999998E-2</v>
      </c>
      <c r="Q45" s="69">
        <v>23.5</v>
      </c>
      <c r="R45" s="67">
        <v>6018</v>
      </c>
      <c r="S45" s="67">
        <v>0.04</v>
      </c>
      <c r="T45" s="67">
        <v>5.2999999999999999E-2</v>
      </c>
      <c r="V45" s="69">
        <v>23.5</v>
      </c>
      <c r="W45" s="67">
        <v>5336</v>
      </c>
      <c r="X45" s="67">
        <v>0.03</v>
      </c>
      <c r="Y45" s="67">
        <v>0.04</v>
      </c>
    </row>
    <row r="46" spans="2:30" x14ac:dyDescent="0.3">
      <c r="G46" s="69">
        <v>24</v>
      </c>
      <c r="H46" s="67">
        <v>4483</v>
      </c>
      <c r="I46" s="67">
        <v>3.9E-2</v>
      </c>
      <c r="J46" s="67">
        <v>5.1999999999999998E-2</v>
      </c>
      <c r="L46" s="69">
        <v>24</v>
      </c>
      <c r="M46" s="67">
        <v>4338</v>
      </c>
      <c r="N46" s="67">
        <v>3.1E-2</v>
      </c>
      <c r="O46" s="67">
        <v>4.2000000000000003E-2</v>
      </c>
      <c r="Q46" s="69">
        <v>24</v>
      </c>
      <c r="R46" s="67">
        <v>5894</v>
      </c>
      <c r="S46" s="67">
        <v>3.6999999999999998E-2</v>
      </c>
      <c r="T46" s="67">
        <v>4.9000000000000002E-2</v>
      </c>
      <c r="V46" s="69">
        <v>24</v>
      </c>
      <c r="W46" s="67">
        <v>5212</v>
      </c>
      <c r="X46" s="67">
        <v>2.7E-2</v>
      </c>
      <c r="Y46" s="67">
        <v>3.6999999999999998E-2</v>
      </c>
      <c r="AA46" t="s">
        <v>864</v>
      </c>
    </row>
    <row r="47" spans="2:30" ht="14.55" thickBot="1" x14ac:dyDescent="0.35">
      <c r="G47" s="69">
        <v>24.5</v>
      </c>
      <c r="H47" s="67">
        <v>4395</v>
      </c>
      <c r="I47" s="67">
        <v>3.5999999999999997E-2</v>
      </c>
      <c r="J47" s="67">
        <v>4.9000000000000002E-2</v>
      </c>
      <c r="L47" s="69">
        <v>24.5</v>
      </c>
      <c r="M47" s="67">
        <v>4247</v>
      </c>
      <c r="N47" s="67">
        <v>2.9000000000000001E-2</v>
      </c>
      <c r="O47" s="67">
        <v>3.9E-2</v>
      </c>
      <c r="Q47" s="69">
        <v>24.5</v>
      </c>
      <c r="R47" s="67">
        <v>5770</v>
      </c>
      <c r="S47" s="67">
        <v>3.4000000000000002E-2</v>
      </c>
      <c r="T47" s="67">
        <v>4.5999999999999999E-2</v>
      </c>
      <c r="V47" s="69">
        <v>24.5</v>
      </c>
      <c r="W47" s="67">
        <v>5088</v>
      </c>
      <c r="X47" s="67">
        <v>2.5000000000000001E-2</v>
      </c>
      <c r="Y47" s="67">
        <v>3.4000000000000002E-2</v>
      </c>
      <c r="AA47" s="177" t="s">
        <v>17</v>
      </c>
      <c r="AB47" s="89"/>
    </row>
    <row r="48" spans="2:30" x14ac:dyDescent="0.3">
      <c r="G48" s="69">
        <v>25</v>
      </c>
      <c r="H48" s="67">
        <v>4313</v>
      </c>
      <c r="I48" s="67">
        <v>3.3000000000000002E-2</v>
      </c>
      <c r="J48" s="67">
        <v>4.5999999999999999E-2</v>
      </c>
      <c r="L48" s="69">
        <v>25</v>
      </c>
      <c r="M48" s="67">
        <v>4169</v>
      </c>
      <c r="N48" s="67">
        <v>2.5999999999999999E-2</v>
      </c>
      <c r="O48" s="67">
        <v>3.5999999999999997E-2</v>
      </c>
      <c r="Q48" s="69">
        <v>25</v>
      </c>
      <c r="R48" s="67">
        <v>5652</v>
      </c>
      <c r="S48" s="67">
        <v>3.1E-2</v>
      </c>
      <c r="T48" s="67">
        <v>4.2999999999999997E-2</v>
      </c>
      <c r="V48" s="69">
        <v>25</v>
      </c>
      <c r="W48" s="67">
        <v>4964</v>
      </c>
      <c r="X48" s="67">
        <v>2.3E-2</v>
      </c>
      <c r="Y48" s="67">
        <v>3.2000000000000001E-2</v>
      </c>
      <c r="AA48" s="182">
        <v>3</v>
      </c>
      <c r="AB48" s="87" t="s">
        <v>832</v>
      </c>
    </row>
    <row r="49" spans="7:28" x14ac:dyDescent="0.3">
      <c r="G49" s="69">
        <v>25.5</v>
      </c>
      <c r="H49" s="67">
        <v>4244</v>
      </c>
      <c r="I49" s="67">
        <v>3.1E-2</v>
      </c>
      <c r="J49" s="67">
        <v>4.2999999999999997E-2</v>
      </c>
      <c r="L49" s="69">
        <v>25.5</v>
      </c>
      <c r="M49" s="67">
        <v>4096</v>
      </c>
      <c r="N49" s="67">
        <v>2.4E-2</v>
      </c>
      <c r="O49" s="67">
        <v>3.4000000000000002E-2</v>
      </c>
      <c r="Q49" s="69">
        <v>25.5</v>
      </c>
      <c r="R49" s="67">
        <v>5537</v>
      </c>
      <c r="S49" s="67">
        <v>2.9000000000000001E-2</v>
      </c>
      <c r="T49" s="67">
        <v>0.04</v>
      </c>
      <c r="AA49" s="256">
        <v>4</v>
      </c>
      <c r="AB49" s="257" t="s">
        <v>832</v>
      </c>
    </row>
    <row r="50" spans="7:28" x14ac:dyDescent="0.3">
      <c r="G50" s="69">
        <v>26</v>
      </c>
      <c r="H50" s="67">
        <v>4179</v>
      </c>
      <c r="I50" s="67">
        <v>2.8000000000000001E-2</v>
      </c>
      <c r="J50" s="67">
        <v>0.04</v>
      </c>
      <c r="L50" s="69">
        <v>26</v>
      </c>
      <c r="M50" s="67">
        <v>4031</v>
      </c>
      <c r="N50" s="67">
        <v>2.3E-2</v>
      </c>
      <c r="O50" s="67">
        <v>3.2000000000000001E-2</v>
      </c>
      <c r="Q50" s="69">
        <v>26</v>
      </c>
      <c r="R50" s="67">
        <v>5434</v>
      </c>
      <c r="S50" s="67">
        <v>2.7E-2</v>
      </c>
      <c r="T50" s="67">
        <v>3.6999999999999998E-2</v>
      </c>
      <c r="AA50" s="256">
        <v>5</v>
      </c>
      <c r="AB50" s="257" t="s">
        <v>833</v>
      </c>
    </row>
    <row r="51" spans="7:28" ht="14.55" thickBot="1" x14ac:dyDescent="0.35">
      <c r="G51" s="69">
        <v>26.5</v>
      </c>
      <c r="H51" s="67">
        <v>4125</v>
      </c>
      <c r="I51" s="67">
        <v>2.5999999999999999E-2</v>
      </c>
      <c r="J51" s="67">
        <v>3.7999999999999999E-2</v>
      </c>
      <c r="L51" s="69">
        <v>26.5</v>
      </c>
      <c r="M51" s="67">
        <v>3978</v>
      </c>
      <c r="N51" s="67">
        <v>2.1000000000000001E-2</v>
      </c>
      <c r="O51" s="67">
        <v>0.03</v>
      </c>
      <c r="Q51" s="69">
        <v>26.5</v>
      </c>
      <c r="R51" s="67">
        <v>5342</v>
      </c>
      <c r="S51" s="67">
        <v>2.5000000000000001E-2</v>
      </c>
      <c r="T51" s="67">
        <v>3.5000000000000003E-2</v>
      </c>
      <c r="V51" s="177" t="s">
        <v>17</v>
      </c>
      <c r="W51" s="89" t="s">
        <v>865</v>
      </c>
      <c r="X51" s="91" t="s">
        <v>840</v>
      </c>
      <c r="AA51" s="256">
        <v>6</v>
      </c>
      <c r="AB51" s="257" t="s">
        <v>708</v>
      </c>
    </row>
    <row r="52" spans="7:28" x14ac:dyDescent="0.3">
      <c r="G52" s="69">
        <v>27</v>
      </c>
      <c r="H52" s="67">
        <v>4073</v>
      </c>
      <c r="I52" s="67">
        <v>2.5000000000000001E-2</v>
      </c>
      <c r="J52" s="67">
        <v>3.5999999999999997E-2</v>
      </c>
      <c r="L52" s="69">
        <v>27</v>
      </c>
      <c r="M52" s="67">
        <v>3930</v>
      </c>
      <c r="N52" s="67">
        <v>0.02</v>
      </c>
      <c r="O52" s="67">
        <v>2.9000000000000001E-2</v>
      </c>
      <c r="Q52" s="69">
        <v>27</v>
      </c>
      <c r="R52" s="67">
        <v>5262</v>
      </c>
      <c r="S52" s="67">
        <v>2.3E-2</v>
      </c>
      <c r="T52" s="67">
        <v>3.3000000000000002E-2</v>
      </c>
      <c r="V52" s="182">
        <v>2</v>
      </c>
      <c r="W52" s="87"/>
      <c r="X52" s="262">
        <v>92</v>
      </c>
      <c r="AA52" s="256">
        <v>7</v>
      </c>
      <c r="AB52" s="257" t="s">
        <v>834</v>
      </c>
    </row>
    <row r="53" spans="7:28" x14ac:dyDescent="0.3">
      <c r="V53" s="256">
        <v>3</v>
      </c>
      <c r="W53" s="257">
        <v>93</v>
      </c>
      <c r="X53" s="263">
        <v>93.5</v>
      </c>
      <c r="AA53" s="256">
        <v>8</v>
      </c>
      <c r="AB53" s="257" t="s">
        <v>719</v>
      </c>
    </row>
    <row r="54" spans="7:28" ht="14.55" thickBot="1" x14ac:dyDescent="0.35">
      <c r="G54" s="177" t="s">
        <v>864</v>
      </c>
      <c r="H54" s="89"/>
      <c r="L54" s="177" t="s">
        <v>17</v>
      </c>
      <c r="M54" s="89" t="s">
        <v>598</v>
      </c>
      <c r="N54" s="91" t="s">
        <v>843</v>
      </c>
      <c r="O54" s="91" t="s">
        <v>838</v>
      </c>
      <c r="Q54" s="177" t="s">
        <v>17</v>
      </c>
      <c r="R54" s="89" t="s">
        <v>838</v>
      </c>
      <c r="S54" s="91" t="s">
        <v>839</v>
      </c>
      <c r="T54" s="177" t="s">
        <v>840</v>
      </c>
      <c r="V54" s="256">
        <v>4</v>
      </c>
      <c r="W54" s="257" t="s">
        <v>677</v>
      </c>
      <c r="X54" s="263" t="s">
        <v>866</v>
      </c>
      <c r="AA54" s="256">
        <v>9</v>
      </c>
      <c r="AB54" s="257" t="s">
        <v>453</v>
      </c>
    </row>
    <row r="55" spans="7:28" x14ac:dyDescent="0.3">
      <c r="G55" s="182" t="s">
        <v>17</v>
      </c>
      <c r="H55" s="87"/>
      <c r="L55" s="182">
        <v>3</v>
      </c>
      <c r="M55" s="87" t="s">
        <v>844</v>
      </c>
      <c r="N55" s="262" t="s">
        <v>844</v>
      </c>
      <c r="O55" s="262" t="s">
        <v>844</v>
      </c>
      <c r="Q55" s="182">
        <v>2</v>
      </c>
      <c r="R55" s="87"/>
      <c r="S55" s="262"/>
      <c r="T55" s="182">
        <v>92</v>
      </c>
      <c r="V55" s="256">
        <v>5</v>
      </c>
      <c r="W55" s="257" t="s">
        <v>680</v>
      </c>
      <c r="X55" s="263" t="s">
        <v>863</v>
      </c>
      <c r="AA55" s="256">
        <v>10</v>
      </c>
      <c r="AB55" s="257" t="s">
        <v>453</v>
      </c>
    </row>
    <row r="56" spans="7:28" x14ac:dyDescent="0.3">
      <c r="G56" s="256">
        <v>3</v>
      </c>
      <c r="H56" s="257" t="s">
        <v>860</v>
      </c>
      <c r="L56" s="256">
        <v>4</v>
      </c>
      <c r="M56" s="257" t="s">
        <v>845</v>
      </c>
      <c r="N56" s="263" t="s">
        <v>677</v>
      </c>
      <c r="O56" s="263" t="s">
        <v>846</v>
      </c>
      <c r="Q56" s="256">
        <v>3</v>
      </c>
      <c r="R56" s="257">
        <v>92.9</v>
      </c>
      <c r="S56" s="263">
        <v>93.2</v>
      </c>
      <c r="T56" s="256">
        <v>93.6</v>
      </c>
      <c r="V56" s="256">
        <v>6</v>
      </c>
      <c r="W56" s="257" t="s">
        <v>683</v>
      </c>
      <c r="X56" s="263">
        <v>106</v>
      </c>
      <c r="AA56" s="256">
        <v>11</v>
      </c>
      <c r="AB56" s="257" t="s">
        <v>453</v>
      </c>
    </row>
    <row r="57" spans="7:28" x14ac:dyDescent="0.3">
      <c r="G57" s="256">
        <v>4</v>
      </c>
      <c r="H57" s="257" t="s">
        <v>860</v>
      </c>
      <c r="L57" s="256">
        <v>5</v>
      </c>
      <c r="M57" s="257" t="s">
        <v>847</v>
      </c>
      <c r="N57" s="263" t="s">
        <v>848</v>
      </c>
      <c r="O57" s="263" t="s">
        <v>849</v>
      </c>
      <c r="Q57" s="256">
        <v>4</v>
      </c>
      <c r="R57" s="257" t="s">
        <v>677</v>
      </c>
      <c r="S57" s="263" t="s">
        <v>678</v>
      </c>
      <c r="T57" s="256" t="s">
        <v>841</v>
      </c>
      <c r="V57" s="256">
        <v>7</v>
      </c>
      <c r="W57" s="257">
        <v>106</v>
      </c>
      <c r="X57" s="263">
        <v>106</v>
      </c>
      <c r="AA57" s="256">
        <v>12</v>
      </c>
      <c r="AB57" s="257" t="s">
        <v>453</v>
      </c>
    </row>
    <row r="58" spans="7:28" x14ac:dyDescent="0.3">
      <c r="G58" s="256">
        <v>5</v>
      </c>
      <c r="H58" s="257" t="s">
        <v>860</v>
      </c>
      <c r="L58" s="256">
        <v>6</v>
      </c>
      <c r="M58" s="257" t="s">
        <v>454</v>
      </c>
      <c r="N58" s="263" t="s">
        <v>453</v>
      </c>
      <c r="O58" s="263" t="s">
        <v>704</v>
      </c>
      <c r="Q58" s="256">
        <v>5</v>
      </c>
      <c r="R58" s="257" t="s">
        <v>680</v>
      </c>
      <c r="S58" s="263" t="s">
        <v>821</v>
      </c>
      <c r="T58" s="256" t="s">
        <v>668</v>
      </c>
      <c r="V58" s="256">
        <v>8</v>
      </c>
      <c r="W58" s="257">
        <v>106</v>
      </c>
      <c r="X58" s="263"/>
      <c r="AA58" s="256">
        <v>13</v>
      </c>
      <c r="AB58" s="257" t="s">
        <v>453</v>
      </c>
    </row>
    <row r="59" spans="7:28" x14ac:dyDescent="0.3">
      <c r="G59" s="256">
        <v>6</v>
      </c>
      <c r="H59" s="257" t="s">
        <v>861</v>
      </c>
      <c r="L59" s="256">
        <v>7</v>
      </c>
      <c r="M59" s="257" t="s">
        <v>850</v>
      </c>
      <c r="N59" s="263" t="s">
        <v>850</v>
      </c>
      <c r="O59" s="263" t="s">
        <v>850</v>
      </c>
      <c r="Q59" s="256">
        <v>6</v>
      </c>
      <c r="R59" s="257" t="s">
        <v>701</v>
      </c>
      <c r="S59" s="263" t="s">
        <v>701</v>
      </c>
      <c r="T59" s="256">
        <v>105</v>
      </c>
      <c r="AA59" s="256">
        <v>14</v>
      </c>
      <c r="AB59" s="257" t="s">
        <v>453</v>
      </c>
    </row>
    <row r="60" spans="7:28" x14ac:dyDescent="0.3">
      <c r="G60" s="256">
        <v>7</v>
      </c>
      <c r="H60" s="257" t="s">
        <v>862</v>
      </c>
      <c r="L60" s="256">
        <v>8</v>
      </c>
      <c r="M60" s="257" t="s">
        <v>850</v>
      </c>
      <c r="N60" s="263" t="s">
        <v>850</v>
      </c>
      <c r="O60" s="263" t="s">
        <v>850</v>
      </c>
      <c r="Q60" s="256">
        <v>7</v>
      </c>
      <c r="R60" s="257">
        <v>105</v>
      </c>
      <c r="S60" s="263">
        <v>105</v>
      </c>
      <c r="T60" s="256">
        <v>105</v>
      </c>
      <c r="AA60" s="256">
        <v>15</v>
      </c>
      <c r="AB60" s="257" t="s">
        <v>453</v>
      </c>
    </row>
    <row r="61" spans="7:28" x14ac:dyDescent="0.3">
      <c r="G61" s="256">
        <v>8</v>
      </c>
      <c r="H61" s="257" t="s">
        <v>863</v>
      </c>
      <c r="L61" s="256">
        <v>9</v>
      </c>
      <c r="M61" s="257" t="s">
        <v>850</v>
      </c>
      <c r="N61" s="263" t="s">
        <v>850</v>
      </c>
      <c r="O61" s="263" t="s">
        <v>850</v>
      </c>
      <c r="Q61" s="256">
        <v>8</v>
      </c>
      <c r="R61" s="257">
        <v>105</v>
      </c>
      <c r="S61" s="263">
        <v>105</v>
      </c>
      <c r="T61" s="256"/>
      <c r="AA61" s="256">
        <v>16</v>
      </c>
      <c r="AB61" s="257" t="s">
        <v>453</v>
      </c>
    </row>
    <row r="62" spans="7:28" x14ac:dyDescent="0.3">
      <c r="G62" s="256">
        <v>9</v>
      </c>
      <c r="H62" s="257" t="s">
        <v>704</v>
      </c>
      <c r="L62" s="256">
        <v>10</v>
      </c>
      <c r="M62" s="257" t="s">
        <v>850</v>
      </c>
      <c r="N62" s="263" t="s">
        <v>850</v>
      </c>
      <c r="O62" s="263" t="s">
        <v>850</v>
      </c>
      <c r="AA62" s="256">
        <v>17</v>
      </c>
      <c r="AB62" s="257" t="s">
        <v>453</v>
      </c>
    </row>
    <row r="63" spans="7:28" x14ac:dyDescent="0.3">
      <c r="G63" s="256">
        <v>10</v>
      </c>
      <c r="H63" s="257" t="s">
        <v>704</v>
      </c>
      <c r="L63" s="256">
        <v>11</v>
      </c>
      <c r="M63" s="257" t="s">
        <v>850</v>
      </c>
      <c r="N63" s="263" t="s">
        <v>850</v>
      </c>
      <c r="O63" s="263" t="s">
        <v>850</v>
      </c>
      <c r="AA63" s="256">
        <v>18</v>
      </c>
      <c r="AB63" s="257" t="s">
        <v>453</v>
      </c>
    </row>
    <row r="64" spans="7:28" x14ac:dyDescent="0.3">
      <c r="G64" s="256">
        <v>11</v>
      </c>
      <c r="H64" s="257" t="s">
        <v>704</v>
      </c>
      <c r="L64" s="256">
        <v>12</v>
      </c>
      <c r="M64" s="257" t="s">
        <v>850</v>
      </c>
      <c r="N64" s="263" t="s">
        <v>850</v>
      </c>
      <c r="O64" s="263" t="s">
        <v>850</v>
      </c>
      <c r="AA64" s="256">
        <v>19</v>
      </c>
      <c r="AB64" s="257" t="s">
        <v>453</v>
      </c>
    </row>
    <row r="65" spans="7:28" x14ac:dyDescent="0.3">
      <c r="G65" s="256">
        <v>12</v>
      </c>
      <c r="H65" s="257" t="s">
        <v>704</v>
      </c>
      <c r="L65" s="256">
        <v>13</v>
      </c>
      <c r="M65" s="257" t="s">
        <v>850</v>
      </c>
      <c r="N65" s="263" t="s">
        <v>850</v>
      </c>
      <c r="O65" s="263" t="s">
        <v>850</v>
      </c>
      <c r="AA65" s="256">
        <v>20</v>
      </c>
      <c r="AB65" s="257" t="s">
        <v>453</v>
      </c>
    </row>
    <row r="66" spans="7:28" x14ac:dyDescent="0.3">
      <c r="G66" s="256">
        <v>13</v>
      </c>
      <c r="H66" s="257" t="s">
        <v>704</v>
      </c>
      <c r="L66" s="256">
        <v>14</v>
      </c>
      <c r="M66" s="257" t="s">
        <v>850</v>
      </c>
      <c r="N66" s="263" t="s">
        <v>850</v>
      </c>
      <c r="O66" s="263" t="s">
        <v>850</v>
      </c>
      <c r="AA66" s="256">
        <v>21</v>
      </c>
      <c r="AB66" s="257" t="s">
        <v>453</v>
      </c>
    </row>
    <row r="67" spans="7:28" x14ac:dyDescent="0.3">
      <c r="G67" s="256">
        <v>14</v>
      </c>
      <c r="H67" s="257" t="s">
        <v>704</v>
      </c>
      <c r="L67" s="256">
        <v>15</v>
      </c>
      <c r="M67" s="257" t="s">
        <v>850</v>
      </c>
      <c r="N67" s="263" t="s">
        <v>850</v>
      </c>
      <c r="O67" s="263" t="s">
        <v>850</v>
      </c>
      <c r="AA67" s="256">
        <v>22</v>
      </c>
      <c r="AB67" s="257" t="s">
        <v>453</v>
      </c>
    </row>
    <row r="68" spans="7:28" x14ac:dyDescent="0.3">
      <c r="G68" s="256">
        <v>15</v>
      </c>
      <c r="H68" s="257" t="s">
        <v>704</v>
      </c>
      <c r="L68" s="256">
        <v>16</v>
      </c>
      <c r="M68" s="257" t="s">
        <v>850</v>
      </c>
      <c r="N68" s="263" t="s">
        <v>850</v>
      </c>
      <c r="O68" s="263" t="s">
        <v>850</v>
      </c>
    </row>
    <row r="69" spans="7:28" x14ac:dyDescent="0.3">
      <c r="G69" s="256">
        <v>16</v>
      </c>
      <c r="H69" s="257" t="s">
        <v>704</v>
      </c>
      <c r="L69" s="256">
        <v>17</v>
      </c>
      <c r="M69" s="257" t="s">
        <v>850</v>
      </c>
      <c r="N69" s="263" t="s">
        <v>850</v>
      </c>
      <c r="O69" s="263" t="s">
        <v>850</v>
      </c>
    </row>
    <row r="70" spans="7:28" x14ac:dyDescent="0.3">
      <c r="G70" s="256">
        <v>17</v>
      </c>
      <c r="H70" s="257" t="s">
        <v>704</v>
      </c>
      <c r="L70" s="256">
        <v>18</v>
      </c>
      <c r="M70" s="257" t="s">
        <v>850</v>
      </c>
      <c r="N70" s="263" t="s">
        <v>850</v>
      </c>
      <c r="O70" s="263" t="s">
        <v>850</v>
      </c>
    </row>
    <row r="71" spans="7:28" x14ac:dyDescent="0.3">
      <c r="G71" s="256">
        <v>18</v>
      </c>
      <c r="H71" s="257" t="s">
        <v>704</v>
      </c>
      <c r="L71" s="256">
        <v>19</v>
      </c>
      <c r="M71" s="257" t="s">
        <v>850</v>
      </c>
      <c r="N71" s="263" t="s">
        <v>850</v>
      </c>
      <c r="O71" s="263"/>
    </row>
    <row r="72" spans="7:28" x14ac:dyDescent="0.3">
      <c r="G72" s="256">
        <v>19</v>
      </c>
      <c r="H72" s="257" t="s">
        <v>704</v>
      </c>
    </row>
    <row r="73" spans="7:28" x14ac:dyDescent="0.3">
      <c r="G73" s="256">
        <v>20</v>
      </c>
      <c r="H73" s="257" t="s">
        <v>704</v>
      </c>
    </row>
    <row r="74" spans="7:28" x14ac:dyDescent="0.3">
      <c r="G74" s="256">
        <v>21</v>
      </c>
      <c r="H74" s="257" t="s">
        <v>704</v>
      </c>
    </row>
    <row r="75" spans="7:28" x14ac:dyDescent="0.3">
      <c r="G75" s="256">
        <v>22</v>
      </c>
      <c r="H75" s="257" t="s">
        <v>704</v>
      </c>
    </row>
    <row r="76" spans="7:28" x14ac:dyDescent="0.3">
      <c r="G76" s="256">
        <v>23</v>
      </c>
      <c r="H76" s="257" t="s">
        <v>704</v>
      </c>
    </row>
    <row r="77" spans="7:28" x14ac:dyDescent="0.3">
      <c r="G77" s="256">
        <v>24</v>
      </c>
      <c r="H77" s="257" t="s">
        <v>704</v>
      </c>
    </row>
    <row r="78" spans="7:28" x14ac:dyDescent="0.3">
      <c r="G78" s="256">
        <v>25</v>
      </c>
      <c r="H78" s="257" t="s">
        <v>704</v>
      </c>
    </row>
    <row r="79" spans="7:28" x14ac:dyDescent="0.3">
      <c r="G79" s="256">
        <v>26</v>
      </c>
      <c r="H79" s="257" t="s">
        <v>704</v>
      </c>
    </row>
    <row r="80" spans="7:28" x14ac:dyDescent="0.3">
      <c r="G80" s="177">
        <v>27</v>
      </c>
      <c r="H80" s="89" t="s">
        <v>704</v>
      </c>
    </row>
  </sheetData>
  <mergeCells count="8">
    <mergeCell ref="AE1:AG1"/>
    <mergeCell ref="AH1:AJ1"/>
    <mergeCell ref="L1:O1"/>
    <mergeCell ref="Q1:T1"/>
    <mergeCell ref="B1:E1"/>
    <mergeCell ref="V1:Y1"/>
    <mergeCell ref="AA1:AD1"/>
    <mergeCell ref="G1:I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Readme</vt:lpstr>
      <vt:lpstr>Enercon</vt:lpstr>
      <vt:lpstr>e.n.o</vt:lpstr>
      <vt:lpstr>Fuhrländer</vt:lpstr>
      <vt:lpstr>Gamesa</vt:lpstr>
      <vt:lpstr>GE</vt:lpstr>
      <vt:lpstr>Nordex</vt:lpstr>
      <vt:lpstr>Senvion</vt:lpstr>
      <vt:lpstr>Siemens-Gamesa</vt:lpstr>
      <vt:lpstr>Siemens</vt:lpstr>
      <vt:lpstr>Vensys</vt:lpstr>
      <vt:lpstr>Vestas</vt:lpstr>
      <vt:lpstr>Ertrag</vt:lpstr>
      <vt:lpstr>RefErtrag 2017</vt:lpstr>
      <vt:lpstr>A k Parameter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Leistungskennlinien von Windenergieanlagen</dc:title>
  <dc:creator/>
  <cp:keywords>www.wind-macht-sinn.de</cp:keywords>
  <cp:lastModifiedBy/>
  <dcterms:created xsi:type="dcterms:W3CDTF">2023-03-29T11:41:26Z</dcterms:created>
  <dcterms:modified xsi:type="dcterms:W3CDTF">2023-03-29T11:44:26Z</dcterms:modified>
  <cp:category>Datenbank</cp:category>
  <cp:contentStatus>aktuell</cp:contentStatus>
</cp:coreProperties>
</file>